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santeautravailprovence-my.sharepoint.com/personal/e_lemonnier_stprovence_fr/Documents/0.3. Atelier DU/Atelier DUERP 2023/Clé USB atelier DUERP 2023/"/>
    </mc:Choice>
  </mc:AlternateContent>
  <xr:revisionPtr revIDLastSave="14" documentId="14_{53028026-E973-4BD2-9DC2-983643029CE1}" xr6:coauthVersionLast="47" xr6:coauthVersionMax="47" xr10:uidLastSave="{C78373DB-71C8-4486-8429-A22511EDBE51}"/>
  <bookViews>
    <workbookView xWindow="-108" yWindow="-108" windowWidth="23256" windowHeight="12576" xr2:uid="{00000000-000D-0000-FFFF-FFFF00000000}"/>
  </bookViews>
  <sheets>
    <sheet name="INFORMATIONS ENTREPRISE" sheetId="1" r:id="rId1"/>
    <sheet name="UNITES DE TRAVAIL" sheetId="2" r:id="rId2"/>
    <sheet name="UT1" sheetId="3" r:id="rId3"/>
    <sheet name="UT2" sheetId="17" r:id="rId4"/>
    <sheet name="UT3" sheetId="18" r:id="rId5"/>
    <sheet name="UT4" sheetId="19" r:id="rId6"/>
    <sheet name="UT5" sheetId="20" r:id="rId7"/>
    <sheet name="UT6" sheetId="21" r:id="rId8"/>
    <sheet name="UT7" sheetId="26" r:id="rId9"/>
    <sheet name="UT8" sheetId="27" r:id="rId10"/>
    <sheet name="UT9" sheetId="28" r:id="rId11"/>
    <sheet name="UT10" sheetId="29" r:id="rId12"/>
    <sheet name="PAPRIPACT" sheetId="9" r:id="rId13"/>
    <sheet name="Annexe 1 classe de risque" sheetId="11" r:id="rId14"/>
    <sheet name="annexe 2 ECHELLES DE COTATION" sheetId="15" r:id="rId15"/>
    <sheet name="annexe 3 MAITRISE DU RISQUE" sheetId="16" r:id="rId16"/>
  </sheets>
  <externalReferences>
    <externalReference r:id="rId17"/>
  </externalReferences>
  <definedNames>
    <definedName name="CLASSE_DE_RISQUE">OFFSET('[1]annexe 1 CLASSE DE RISQUE'!$A$1,1,0,COUNTA('[1]annexe 1 CLASSE DE RISQUE'!$A:$A),1)</definedName>
    <definedName name="etat_avancement" localSheetId="15">'[1]annexe 2 ECHELLES DE COTATION'!$A$393:$A$396</definedName>
    <definedName name="etat_avancement">'annexe 2 ECHELLES DE COTATION'!$A$393:$A$396</definedName>
    <definedName name="FE" localSheetId="15">'[1]annexe 2 ECHELLES DE COTATION'!$B$9:$B$13</definedName>
    <definedName name="FE">'annexe 2 ECHELLES DE COTATION'!$B$9:$B$13</definedName>
    <definedName name="FREQUENCE">'annexe 2 ECHELLES DE COTATION'!$A$9:$A$13</definedName>
    <definedName name="frequence2">'[1]annexe 1 CLASSE DE RISQUE'!#REF!</definedName>
    <definedName name="GRAVITE">'annexe 2 ECHELLES DE COTATION'!$A$3:$A$7</definedName>
    <definedName name="gravité" localSheetId="15">'[1]annexe 2 ECHELLES DE COTATION'!$B$3:$B$7</definedName>
    <definedName name="gravité">'annexe 2 ECHELLES DE COTATION'!$B$3:$B$7</definedName>
    <definedName name="gravite2">'[1]annexe 1 CLASSE DE RISQUE'!#REF!</definedName>
    <definedName name="_xlnm.Print_Titles" localSheetId="14">'annexe 2 ECHELLES DE COTATION'!$1:$1</definedName>
    <definedName name="maitrise">'annexe 3 MAITRISE DU RISQUE'!$D$16:$D$20</definedName>
    <definedName name="Z_087127C3_089E_4292_A1A0_775494A698C8_.wvu.Rows" localSheetId="14" hidden="1">'annexe 2 ECHELLES DE COTATION'!#REF!</definedName>
    <definedName name="Z_72258440_41E0_4435_B31F_B84BD092E1F4_.wvu.Rows" localSheetId="14" hidden="1">'annexe 2 ECHELLES DE COTATION'!#REF!</definedName>
    <definedName name="_xlnm.Print_Area" localSheetId="14">'annexe 2 ECHELLES DE COTATION'!$A$1:$H$42</definedName>
    <definedName name="_xlnm.Print_Area" localSheetId="15">'annexe 3 MAITRISE DU RISQUE'!$A$1:$F$17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9" l="1"/>
  <c r="B1" i="29"/>
  <c r="B2" i="28"/>
  <c r="B1" i="28"/>
  <c r="B2" i="27"/>
  <c r="B1" i="27"/>
  <c r="B2" i="26"/>
  <c r="B1" i="26"/>
  <c r="B2" i="21"/>
  <c r="B1" i="21"/>
  <c r="B2" i="20"/>
  <c r="B1" i="20"/>
  <c r="B2" i="19"/>
  <c r="B1" i="19"/>
  <c r="B2" i="18"/>
  <c r="B1" i="18"/>
  <c r="B2" i="17"/>
  <c r="B1" i="17"/>
  <c r="B2" i="3"/>
  <c r="B1" i="3"/>
  <c r="A1" i="3"/>
  <c r="C16" i="17"/>
  <c r="H16" i="17"/>
  <c r="I16" i="17"/>
  <c r="C4" i="3"/>
  <c r="A1" i="29"/>
  <c r="D1" i="29"/>
  <c r="A2" i="29"/>
  <c r="I15" i="29"/>
  <c r="H15" i="29"/>
  <c r="C15" i="29"/>
  <c r="I14" i="29"/>
  <c r="H14" i="29"/>
  <c r="C14" i="29"/>
  <c r="I13" i="29"/>
  <c r="H13" i="29"/>
  <c r="C13" i="29"/>
  <c r="I12" i="29"/>
  <c r="H12" i="29"/>
  <c r="C12" i="29"/>
  <c r="I11" i="29"/>
  <c r="H11" i="29"/>
  <c r="C11" i="29"/>
  <c r="I10" i="29"/>
  <c r="H10" i="29"/>
  <c r="C10" i="29"/>
  <c r="I9" i="29"/>
  <c r="H9" i="29"/>
  <c r="C9" i="29"/>
  <c r="I8" i="29"/>
  <c r="H8" i="29"/>
  <c r="C8" i="29"/>
  <c r="I7" i="29"/>
  <c r="H7" i="29"/>
  <c r="C7" i="29"/>
  <c r="I6" i="29"/>
  <c r="H6" i="29"/>
  <c r="C6" i="29"/>
  <c r="H5" i="29"/>
  <c r="I5" i="29" s="1"/>
  <c r="C5" i="29"/>
  <c r="H4" i="29"/>
  <c r="I4" i="29" s="1"/>
  <c r="C4" i="29"/>
  <c r="D1" i="28"/>
  <c r="A1" i="28"/>
  <c r="A2" i="28"/>
  <c r="I15" i="28"/>
  <c r="H15" i="28"/>
  <c r="C15" i="28"/>
  <c r="I14" i="28"/>
  <c r="H14" i="28"/>
  <c r="C14" i="28"/>
  <c r="I13" i="28"/>
  <c r="H13" i="28"/>
  <c r="C13" i="28"/>
  <c r="I12" i="28"/>
  <c r="H12" i="28"/>
  <c r="C12" i="28"/>
  <c r="I11" i="28"/>
  <c r="H11" i="28"/>
  <c r="C11" i="28"/>
  <c r="I10" i="28"/>
  <c r="H10" i="28"/>
  <c r="C10" i="28"/>
  <c r="I9" i="28"/>
  <c r="H9" i="28"/>
  <c r="C9" i="28"/>
  <c r="I8" i="28"/>
  <c r="H8" i="28"/>
  <c r="C8" i="28"/>
  <c r="I7" i="28"/>
  <c r="H7" i="28"/>
  <c r="C7" i="28"/>
  <c r="I6" i="28"/>
  <c r="H6" i="28"/>
  <c r="C6" i="28"/>
  <c r="H5" i="28"/>
  <c r="I5" i="28" s="1"/>
  <c r="C5" i="28"/>
  <c r="I4" i="28"/>
  <c r="H4" i="28"/>
  <c r="C4" i="28"/>
  <c r="D1" i="27"/>
  <c r="A1" i="27"/>
  <c r="A2" i="27"/>
  <c r="I15" i="27"/>
  <c r="H15" i="27"/>
  <c r="C15" i="27"/>
  <c r="I14" i="27"/>
  <c r="H14" i="27"/>
  <c r="C14" i="27"/>
  <c r="I13" i="27"/>
  <c r="H13" i="27"/>
  <c r="C13" i="27"/>
  <c r="I12" i="27"/>
  <c r="H12" i="27"/>
  <c r="C12" i="27"/>
  <c r="I11" i="27"/>
  <c r="H11" i="27"/>
  <c r="C11" i="27"/>
  <c r="I10" i="27"/>
  <c r="H10" i="27"/>
  <c r="C10" i="27"/>
  <c r="I9" i="27"/>
  <c r="H9" i="27"/>
  <c r="C9" i="27"/>
  <c r="I8" i="27"/>
  <c r="H8" i="27"/>
  <c r="C8" i="27"/>
  <c r="I7" i="27"/>
  <c r="H7" i="27"/>
  <c r="C7" i="27"/>
  <c r="I6" i="27"/>
  <c r="H6" i="27"/>
  <c r="C6" i="27"/>
  <c r="H5" i="27"/>
  <c r="I5" i="27" s="1"/>
  <c r="C5" i="27"/>
  <c r="H4" i="27"/>
  <c r="I4" i="27" s="1"/>
  <c r="C4" i="27"/>
  <c r="D1" i="26"/>
  <c r="A1" i="26"/>
  <c r="A2" i="26"/>
  <c r="I15" i="26"/>
  <c r="H15" i="26"/>
  <c r="C15" i="26"/>
  <c r="I14" i="26"/>
  <c r="H14" i="26"/>
  <c r="C14" i="26"/>
  <c r="I13" i="26"/>
  <c r="H13" i="26"/>
  <c r="C13" i="26"/>
  <c r="I12" i="26"/>
  <c r="H12" i="26"/>
  <c r="C12" i="26"/>
  <c r="I11" i="26"/>
  <c r="H11" i="26"/>
  <c r="C11" i="26"/>
  <c r="I10" i="26"/>
  <c r="H10" i="26"/>
  <c r="C10" i="26"/>
  <c r="I9" i="26"/>
  <c r="H9" i="26"/>
  <c r="C9" i="26"/>
  <c r="I8" i="26"/>
  <c r="H8" i="26"/>
  <c r="C8" i="26"/>
  <c r="I7" i="26"/>
  <c r="H7" i="26"/>
  <c r="C7" i="26"/>
  <c r="I6" i="26"/>
  <c r="H6" i="26"/>
  <c r="C6" i="26"/>
  <c r="I5" i="26"/>
  <c r="H5" i="26"/>
  <c r="C5" i="26"/>
  <c r="H4" i="26"/>
  <c r="I4" i="26" s="1"/>
  <c r="C4" i="26"/>
  <c r="D1" i="21"/>
  <c r="A1" i="21"/>
  <c r="A2" i="21"/>
  <c r="D1" i="20"/>
  <c r="A1" i="20"/>
  <c r="A2" i="20"/>
  <c r="D1" i="19"/>
  <c r="A1" i="19"/>
  <c r="A2" i="19"/>
  <c r="D1" i="18"/>
  <c r="A1" i="18"/>
  <c r="A2" i="18"/>
  <c r="D1" i="17"/>
  <c r="A1" i="17"/>
  <c r="A2" i="17"/>
  <c r="I15" i="21"/>
  <c r="H15" i="21"/>
  <c r="C15" i="21"/>
  <c r="I14" i="21"/>
  <c r="H14" i="21"/>
  <c r="C14" i="21"/>
  <c r="I13" i="21"/>
  <c r="H13" i="21"/>
  <c r="C13" i="21"/>
  <c r="I12" i="21"/>
  <c r="H12" i="21"/>
  <c r="C12" i="21"/>
  <c r="I11" i="21"/>
  <c r="H11" i="21"/>
  <c r="C11" i="21"/>
  <c r="I10" i="21"/>
  <c r="H10" i="21"/>
  <c r="C10" i="21"/>
  <c r="I9" i="21"/>
  <c r="H9" i="21"/>
  <c r="C9" i="21"/>
  <c r="I8" i="21"/>
  <c r="H8" i="21"/>
  <c r="C8" i="21"/>
  <c r="I7" i="21"/>
  <c r="H7" i="21"/>
  <c r="C7" i="21"/>
  <c r="I6" i="21"/>
  <c r="H6" i="21"/>
  <c r="C6" i="21"/>
  <c r="H5" i="21"/>
  <c r="I5" i="21" s="1"/>
  <c r="C5" i="21"/>
  <c r="H4" i="21"/>
  <c r="I4" i="21" s="1"/>
  <c r="C4" i="21"/>
  <c r="I15" i="20"/>
  <c r="H15" i="20"/>
  <c r="C15" i="20"/>
  <c r="I14" i="20"/>
  <c r="H14" i="20"/>
  <c r="C14" i="20"/>
  <c r="I13" i="20"/>
  <c r="H13" i="20"/>
  <c r="C13" i="20"/>
  <c r="I12" i="20"/>
  <c r="H12" i="20"/>
  <c r="C12" i="20"/>
  <c r="I11" i="20"/>
  <c r="H11" i="20"/>
  <c r="C11" i="20"/>
  <c r="I10" i="20"/>
  <c r="H10" i="20"/>
  <c r="C10" i="20"/>
  <c r="I9" i="20"/>
  <c r="H9" i="20"/>
  <c r="C9" i="20"/>
  <c r="I8" i="20"/>
  <c r="H8" i="20"/>
  <c r="C8" i="20"/>
  <c r="I7" i="20"/>
  <c r="H7" i="20"/>
  <c r="C7" i="20"/>
  <c r="I6" i="20"/>
  <c r="H6" i="20"/>
  <c r="C6" i="20"/>
  <c r="H5" i="20"/>
  <c r="I5" i="20" s="1"/>
  <c r="C5" i="20"/>
  <c r="H4" i="20"/>
  <c r="I4" i="20" s="1"/>
  <c r="C4" i="20"/>
  <c r="I15" i="19"/>
  <c r="H15" i="19"/>
  <c r="C15" i="19"/>
  <c r="I14" i="19"/>
  <c r="H14" i="19"/>
  <c r="C14" i="19"/>
  <c r="I13" i="19"/>
  <c r="H13" i="19"/>
  <c r="C13" i="19"/>
  <c r="I12" i="19"/>
  <c r="H12" i="19"/>
  <c r="C12" i="19"/>
  <c r="I11" i="19"/>
  <c r="H11" i="19"/>
  <c r="C11" i="19"/>
  <c r="I10" i="19"/>
  <c r="H10" i="19"/>
  <c r="C10" i="19"/>
  <c r="I9" i="19"/>
  <c r="H9" i="19"/>
  <c r="C9" i="19"/>
  <c r="I8" i="19"/>
  <c r="H8" i="19"/>
  <c r="C8" i="19"/>
  <c r="I7" i="19"/>
  <c r="H7" i="19"/>
  <c r="C7" i="19"/>
  <c r="I6" i="19"/>
  <c r="H6" i="19"/>
  <c r="C6" i="19"/>
  <c r="H5" i="19"/>
  <c r="I5" i="19" s="1"/>
  <c r="C5" i="19"/>
  <c r="I4" i="19"/>
  <c r="H4" i="19"/>
  <c r="C4" i="19"/>
  <c r="I15" i="18"/>
  <c r="H15" i="18"/>
  <c r="C15" i="18"/>
  <c r="I14" i="18"/>
  <c r="H14" i="18"/>
  <c r="C14" i="18"/>
  <c r="I13" i="18"/>
  <c r="H13" i="18"/>
  <c r="C13" i="18"/>
  <c r="I12" i="18"/>
  <c r="H12" i="18"/>
  <c r="C12" i="18"/>
  <c r="I11" i="18"/>
  <c r="H11" i="18"/>
  <c r="C11" i="18"/>
  <c r="I10" i="18"/>
  <c r="H10" i="18"/>
  <c r="C10" i="18"/>
  <c r="I9" i="18"/>
  <c r="H9" i="18"/>
  <c r="C9" i="18"/>
  <c r="I8" i="18"/>
  <c r="H8" i="18"/>
  <c r="C8" i="18"/>
  <c r="I7" i="18"/>
  <c r="H7" i="18"/>
  <c r="C7" i="18"/>
  <c r="I6" i="18"/>
  <c r="H6" i="18"/>
  <c r="C6" i="18"/>
  <c r="I5" i="18"/>
  <c r="H5" i="18"/>
  <c r="C5" i="18"/>
  <c r="H4" i="18"/>
  <c r="I4" i="18" s="1"/>
  <c r="C4" i="18"/>
  <c r="I15" i="17"/>
  <c r="H15" i="17"/>
  <c r="C15" i="17"/>
  <c r="I14" i="17"/>
  <c r="H14" i="17"/>
  <c r="C14" i="17"/>
  <c r="I13" i="17"/>
  <c r="H13" i="17"/>
  <c r="C13" i="17"/>
  <c r="I12" i="17"/>
  <c r="H12" i="17"/>
  <c r="C12" i="17"/>
  <c r="I11" i="17"/>
  <c r="H11" i="17"/>
  <c r="C11" i="17"/>
  <c r="I10" i="17"/>
  <c r="H10" i="17"/>
  <c r="C10" i="17"/>
  <c r="I9" i="17"/>
  <c r="H9" i="17"/>
  <c r="C9" i="17"/>
  <c r="I8" i="17"/>
  <c r="H8" i="17"/>
  <c r="C8" i="17"/>
  <c r="I7" i="17"/>
  <c r="H7" i="17"/>
  <c r="C7" i="17"/>
  <c r="I6" i="17"/>
  <c r="H6" i="17"/>
  <c r="C6" i="17"/>
  <c r="I5" i="17"/>
  <c r="H5" i="17"/>
  <c r="C5" i="17"/>
  <c r="I4" i="17"/>
  <c r="H4" i="17"/>
  <c r="C4" i="17"/>
  <c r="A2" i="3"/>
  <c r="D1" i="3"/>
  <c r="H6" i="3"/>
  <c r="I6" i="3"/>
  <c r="I7" i="3"/>
  <c r="I10" i="3"/>
  <c r="I11" i="3"/>
  <c r="I12" i="3"/>
  <c r="I13" i="3"/>
  <c r="I14" i="3"/>
  <c r="I15" i="3"/>
  <c r="H4" i="3"/>
  <c r="I4" i="3" s="1"/>
  <c r="H5" i="3"/>
  <c r="I5" i="3" s="1"/>
  <c r="H7" i="3"/>
  <c r="H8" i="3"/>
  <c r="I8" i="3" s="1"/>
  <c r="H9" i="3"/>
  <c r="I9" i="3" s="1"/>
  <c r="H10" i="3"/>
  <c r="H11" i="3"/>
  <c r="H12" i="3"/>
  <c r="H13" i="3"/>
  <c r="H14" i="3"/>
  <c r="H15" i="3"/>
  <c r="C5" i="3"/>
  <c r="C6" i="3"/>
  <c r="C7" i="3"/>
  <c r="C8" i="3"/>
  <c r="C9" i="3"/>
  <c r="C10" i="3"/>
  <c r="C11" i="3"/>
  <c r="C12" i="3"/>
  <c r="C13" i="3"/>
  <c r="C14" i="3"/>
  <c r="C15" i="3"/>
  <c r="D41" i="15"/>
  <c r="D40" i="15"/>
  <c r="D39" i="15"/>
  <c r="D38" i="15"/>
  <c r="D37" i="15"/>
  <c r="D36" i="15"/>
  <c r="D35" i="15"/>
  <c r="D34" i="15"/>
  <c r="D33" i="15"/>
  <c r="D32" i="15"/>
  <c r="D31" i="15"/>
  <c r="D30" i="15"/>
  <c r="D29" i="15"/>
  <c r="D28" i="15"/>
  <c r="D27" i="15"/>
  <c r="D26" i="15"/>
</calcChain>
</file>

<file path=xl/sharedStrings.xml><?xml version="1.0" encoding="utf-8"?>
<sst xmlns="http://schemas.openxmlformats.org/spreadsheetml/2006/main" count="422" uniqueCount="174">
  <si>
    <t>Évaluation des risques pour la santé 
et la sécurité des salariés</t>
  </si>
  <si>
    <t xml:space="preserve">Raison sociale : 
</t>
  </si>
  <si>
    <t xml:space="preserve">Adresse de l’établissement où les risques sont évalués :  
</t>
  </si>
  <si>
    <t xml:space="preserve">Code NAF :  </t>
  </si>
  <si>
    <t>Nombre de salariés :</t>
  </si>
  <si>
    <t>Organismes</t>
  </si>
  <si>
    <t>Adresse, téléphone</t>
  </si>
  <si>
    <t>Compétences</t>
  </si>
  <si>
    <t>Service de santé au travail</t>
  </si>
  <si>
    <t>CARSAT</t>
  </si>
  <si>
    <t>DREETS (Directions Régionales de l’Economie, de l’Emploi, du Travail et des Solidarités )</t>
  </si>
  <si>
    <t>…</t>
  </si>
  <si>
    <t>Documents</t>
  </si>
  <si>
    <t>Commentaires</t>
  </si>
  <si>
    <t>Qui le détient ?</t>
  </si>
  <si>
    <t>Fiches de données de sécurité</t>
  </si>
  <si>
    <t>■ Traçabilité du document unique</t>
  </si>
  <si>
    <t>Version</t>
  </si>
  <si>
    <t>Date</t>
  </si>
  <si>
    <t>Nature des modifications</t>
  </si>
  <si>
    <t>création</t>
  </si>
  <si>
    <t>ATTENTION : Gardez une copie de chaque version</t>
  </si>
  <si>
    <r>
      <t xml:space="preserve">■ </t>
    </r>
    <r>
      <rPr>
        <b/>
        <sz val="12"/>
        <color rgb="FF993300"/>
        <rFont val="Arial"/>
        <family val="2"/>
      </rPr>
      <t>Identification de l’entreprise</t>
    </r>
  </si>
  <si>
    <r>
      <t xml:space="preserve">Adresse du siège social : 
</t>
    </r>
    <r>
      <rPr>
        <u/>
        <sz val="10"/>
        <color rgb="FF333399"/>
        <rFont val="Times New Roman"/>
        <family val="1"/>
      </rPr>
      <t/>
    </r>
  </si>
  <si>
    <r>
      <t xml:space="preserve">Activité : </t>
    </r>
    <r>
      <rPr>
        <u/>
        <sz val="10"/>
        <color rgb="FF000000"/>
        <rFont val="Arial"/>
        <family val="2"/>
      </rPr>
      <t xml:space="preserve">
</t>
    </r>
  </si>
  <si>
    <r>
      <t xml:space="preserve">■ </t>
    </r>
    <r>
      <rPr>
        <b/>
        <sz val="12"/>
        <color rgb="FF993300"/>
        <rFont val="Arial"/>
        <family val="2"/>
      </rPr>
      <t>Organismes utiles</t>
    </r>
  </si>
  <si>
    <r>
      <t xml:space="preserve">■ </t>
    </r>
    <r>
      <rPr>
        <b/>
        <sz val="12"/>
        <color rgb="FF993300"/>
        <rFont val="Arial"/>
        <family val="2"/>
      </rPr>
      <t>Liste des documents utilisés pour l’évaluation</t>
    </r>
  </si>
  <si>
    <t>Rapport étude bruit</t>
  </si>
  <si>
    <t>Résultats mesures vibration</t>
  </si>
  <si>
    <t>Registre d'achat des produits chimiques</t>
  </si>
  <si>
    <t>LISTE DES UNITES DE TRAVAIL</t>
  </si>
  <si>
    <t>Numérotation</t>
  </si>
  <si>
    <t>Identification</t>
  </si>
  <si>
    <t>Date de création</t>
  </si>
  <si>
    <t>TACHE DE TRAVAIL et/ou SITUATION DANGEREUSE</t>
  </si>
  <si>
    <t>CLASSE DE RISQUE</t>
  </si>
  <si>
    <t>Risque spécifique à déclarer au STP dans le cadre du suivi médical des salariés?</t>
  </si>
  <si>
    <t>GRAVITE</t>
  </si>
  <si>
    <t>FREQUENCE</t>
  </si>
  <si>
    <t>MESURES DE PREVENTION ACTUELLEMENT EN PLACE DANS L'UNITE DE TRAVAIL</t>
  </si>
  <si>
    <t>MAITRISE</t>
  </si>
  <si>
    <t>COTATION</t>
  </si>
  <si>
    <t>NIVEAU DE PRIORITE</t>
  </si>
  <si>
    <t>PISTES D'AMELIORATION 
DE LA PREVENTION</t>
  </si>
  <si>
    <t>Conditions d'exécution</t>
  </si>
  <si>
    <t>Estimation du coût</t>
  </si>
  <si>
    <t>Ressources mobilisables</t>
  </si>
  <si>
    <t>Responsable</t>
  </si>
  <si>
    <t>Délai</t>
  </si>
  <si>
    <t>Indicateur de suivi de l'action</t>
  </si>
  <si>
    <t>Date d'effet</t>
  </si>
  <si>
    <t xml:space="preserve">Etat d'avancement </t>
  </si>
  <si>
    <t>Commentaire</t>
  </si>
  <si>
    <t xml:space="preserve">Programme Annuel de Prévention des Risques Professionnels et d’Amélioration des Conditions de Travail </t>
  </si>
  <si>
    <t>Actions de prévention complémentaires</t>
  </si>
  <si>
    <t>Finalisé</t>
  </si>
  <si>
    <t>En Cours</t>
  </si>
  <si>
    <t>Reporté</t>
  </si>
  <si>
    <t>Abandonné</t>
  </si>
  <si>
    <t>Classes de risque</t>
  </si>
  <si>
    <t>COMMENTAIRES</t>
  </si>
  <si>
    <t>A déclarer à votre Service de Santé au Travail :</t>
  </si>
  <si>
    <t>AERATION ET ASSAINISSEMENT DES LOCAUX</t>
  </si>
  <si>
    <t>Ensembles des polluants pouvant se trouver dans l'air, provenant de l'utilisation de produits (gaz, aerosol, …) ou encore liés à la présence humaine.</t>
  </si>
  <si>
    <t>AGENTS BIOLOGIQUES</t>
  </si>
  <si>
    <t>Bactéries, virus, champignons, parasites… Donne lieu à surveillance médicale renforcée.</t>
  </si>
  <si>
    <t>Agents biologiques de type 3 et 4 (Exposition au sang, contact animaux, eaux usées, déchets, voyages dans des zones à risques, …)</t>
  </si>
  <si>
    <t>AGENTS CHIMIQUES</t>
  </si>
  <si>
    <t>Risque lié à l'exposition à tout agent chimique dangereux (irritant, corrosif, nocif, toxique, CMR), y compris les fumées et poussières.</t>
  </si>
  <si>
    <t>Plomb, Amiante, Agents Cancérogènes, Mutagènes et Reprotoxiques (CMR)</t>
  </si>
  <si>
    <t>AGRESSIONS / VIOLENCES</t>
  </si>
  <si>
    <t>Violence de prédation : cambriolages, vols,…
Violences physiques et morales : menaces, injures, …</t>
  </si>
  <si>
    <t>AMBIANCE LUMINEUSE</t>
  </si>
  <si>
    <t>Concerne la quantité d'éclairage et la qualité (éblouissement,  insuffisance d'éclairage).</t>
  </si>
  <si>
    <t>AMBIANCE SONORE</t>
  </si>
  <si>
    <t>Seuils règlementaires à respecter. Obligation d'évaluation par mesures.
Donne lieu à surveillance médicale renforcée.</t>
  </si>
  <si>
    <t>AMBIANCE THERMIQUE</t>
  </si>
  <si>
    <t>Travail en ambiance chaude, froide et humide. Dissocier le travail de bureau du travail impliquant une activité physique.</t>
  </si>
  <si>
    <t>CHUTE DE HAUTEUR</t>
  </si>
  <si>
    <t>Le travail en hauteur est considéré à partir du moment où le salarié ne touche plus le sol.</t>
  </si>
  <si>
    <t>En cas de montage et démontage d'échafaudages</t>
  </si>
  <si>
    <t>CHUTE DE PLAIN PIED</t>
  </si>
  <si>
    <t>Risque lié à toutes les chutes au sol : sol glissant, escaliers, passage étroit ou encombré, sol inégal…</t>
  </si>
  <si>
    <t>CHUTE D'OBJETS</t>
  </si>
  <si>
    <t>Risque lié à la chute d'un objet ou un effondrement sur un ou plusieurs salariés.</t>
  </si>
  <si>
    <t>CIRCULATIONS INTERNES DE VEHICULES</t>
  </si>
  <si>
    <t>Dans l'enceinte de l'entreprise.Risque d'accident impliquant des véhicules ou des collisions entre véhicules et piétons.</t>
  </si>
  <si>
    <t>CO-ACTIVITE</t>
  </si>
  <si>
    <t>Présence simultanée de salariés ed plusieurs entreprises sur un même site de travail pouvant générer des risques : interférences entre les activités, les installations, les produits, les matériels…</t>
  </si>
  <si>
    <t>DEPLACEMENTS A L'ETRANGER</t>
  </si>
  <si>
    <t>Déplacements professionnels à l'étranger pour une mission de plus ou moins courte durée voir en expatriation.</t>
  </si>
  <si>
    <t>GESTES REPETITIFS</t>
  </si>
  <si>
    <t>Répétition d'un même geste à une cadence contrainte.</t>
  </si>
  <si>
    <t>HORAIRES ATYPIQUES</t>
  </si>
  <si>
    <t>Temps de travail situé en dehors du cadre de la semaine standard : travail de nuit, travail posté, ….</t>
  </si>
  <si>
    <t>MACHINES-OUTILS</t>
  </si>
  <si>
    <t>Machines, appareils, outils, materiels et installation utilisés à des fins professionnelles.</t>
  </si>
  <si>
    <t>MANUTENTION MANUELLE</t>
  </si>
  <si>
    <t>Désigne toute opération de transport ou de soutien d'une charge, dont le levage, la pose, la poussée, la traction, le port ou le déplacement, qui exige l'effort physique d'un ou de plusieurs travailleurs.</t>
  </si>
  <si>
    <t>En cas de port de charge supérieur à 55 kg sans aide mécanique</t>
  </si>
  <si>
    <t>MANUTENTION MECANIQUE</t>
  </si>
  <si>
    <t>Risques liés à l'utilisation d'un appareil d'aide à la manutention (transpalette, chariot élévateur...)</t>
  </si>
  <si>
    <t>En cas de conduite d'engins de levage ou d'équipement de travail mobile nécessitant une autorisation de conduite (grue, chariot élévateur autoporté, nacelle, …)
NE concerne PAS la conduite de Véhicule Léger et Poid Lourd</t>
  </si>
  <si>
    <t>POSTURES CONTRAIGNANTES</t>
  </si>
  <si>
    <t>Position forcée des articulations. Répétition d'un même geste à une cadence contrainte.</t>
  </si>
  <si>
    <t>RAYONNEMENTS IONISANTS</t>
  </si>
  <si>
    <t>Rayons X, alpha, béta, gamma, neutron…</t>
  </si>
  <si>
    <t>Rayonnements ionisants de catégorie A et B</t>
  </si>
  <si>
    <t>RAYONNEMENTS NON IONISANTS</t>
  </si>
  <si>
    <t>Rayonnement électro-magnétique, UV, infra-rouge…</t>
  </si>
  <si>
    <t>RISQUE ELECTRIQUE</t>
  </si>
  <si>
    <t>Concerne les interventions à proximité ou sur des équipements ou installations dont des parties conductrices nues ou potentiellement sous tension sont provisoirement accessibles.</t>
  </si>
  <si>
    <t>RISQUE HYPERBARE</t>
  </si>
  <si>
    <t xml:space="preserve">Pression supérieure à la pression atmosphérique. </t>
  </si>
  <si>
    <t>Tout travail en milieu hyperbare</t>
  </si>
  <si>
    <t>RISQUE INCENDIE/EXPLOSION</t>
  </si>
  <si>
    <t>Risque lié à la présence simultanée d'un comburant, un combustible et une souce d'inflammation (pour l'incendie) + un combustible en suspension à une certaine concentration dans un lieu confiné (pour l'explosion).</t>
  </si>
  <si>
    <t>RISQUE ROUTIER EN MISSSION</t>
  </si>
  <si>
    <t>Accident qui a lieu à l'occasion d'un déplacement nécessaire à l'exécution du travail (VRP, visites de clients, transports routiers, ….)</t>
  </si>
  <si>
    <t>RISQUES PSYCHOSOCIAUX</t>
  </si>
  <si>
    <t>Exigences et pressions professionnelles, horaires atypiques et variables, manque d'autonomie, difficultés relationnelles,…</t>
  </si>
  <si>
    <t>SUBSTANCES PSYCHO-ACTIVES</t>
  </si>
  <si>
    <t>Produits licites ou illicites qui agissent sur le cerveau, modifient les émotions, les sensations, l'humeur, les perceptions et la vigilance.</t>
  </si>
  <si>
    <t>TRAVAIL SUR ECRAN</t>
  </si>
  <si>
    <t>VIBRATIONS</t>
  </si>
  <si>
    <r>
      <rPr>
        <b/>
        <sz val="11"/>
        <color rgb="FFFF0000"/>
        <rFont val="Arial"/>
        <family val="2"/>
      </rPr>
      <t>Travail de nuit à déclarer :</t>
    </r>
    <r>
      <rPr>
        <sz val="11"/>
        <color rgb="FFFF0000"/>
        <rFont val="Arial"/>
        <family val="2"/>
      </rPr>
      <t xml:space="preserve"> au moins 2 fois par semaine et au moins 3h de travail de nuit, ou, 270h de travail de nuit par an.</t>
    </r>
  </si>
  <si>
    <t>Transmises au corps entier (ex chariot élévateur), ou transmises au système mains-bras (ex outils vibrants)</t>
  </si>
  <si>
    <t>Le choix de vos critères d'évaluation</t>
  </si>
  <si>
    <t>FAIBLE</t>
  </si>
  <si>
    <t>Accident de Travail bénin sans arrêt. (exemple: coupure légère,
 hématome,foulure, bosse...)</t>
  </si>
  <si>
    <t>MOYENNE</t>
  </si>
  <si>
    <t>Accident ou maladie pouvant entraîner un arrêt de travail, 
mais sans séquelles. (exemple: lombalgie, intoxication légère...)</t>
  </si>
  <si>
    <t>IMPORTANTE</t>
  </si>
  <si>
    <t>Accident ou maladie pouvant entraîner un arrêt de travail et des conséquences 
d'incapacités physiques et/ou morales. (exemple, fracture, allergie, ...)</t>
  </si>
  <si>
    <t>TRES IMPORTANTE</t>
  </si>
  <si>
    <t>TRES IMPORTANTE / accident ou maladie pouvant entraîner la 
mort ou des séquelles lourdes.</t>
  </si>
  <si>
    <t>FREQUENCE D'EXPOSITION</t>
  </si>
  <si>
    <t>Quelques jours par an</t>
  </si>
  <si>
    <t>&lt; 10% du temps de travail</t>
  </si>
  <si>
    <t>Quelques jours par mois ou quelques semaines par an</t>
  </si>
  <si>
    <t>et/ou</t>
  </si>
  <si>
    <t>Entre 10 et 25% du temps de travail</t>
  </si>
  <si>
    <t>Quelques jours par semaine ou quelques mois par an</t>
  </si>
  <si>
    <t>Entre 25 et 50% du temps de travail</t>
  </si>
  <si>
    <t>Tous les jours travaillés durant toute l'année</t>
  </si>
  <si>
    <t>&gt;50% du temps de travail</t>
  </si>
  <si>
    <t>PRIORITE 2</t>
  </si>
  <si>
    <t>PRIORITE 1</t>
  </si>
  <si>
    <t>PRIORITE 3</t>
  </si>
  <si>
    <t>Matrice de hiérarchisation des risques</t>
  </si>
  <si>
    <t>PRIORITE D'ACTION</t>
  </si>
  <si>
    <t>Etat d'avancement</t>
  </si>
  <si>
    <t>INDICE DE MAITRISE DU RISQUE</t>
  </si>
  <si>
    <t>Moyen Mise en œuvre</t>
  </si>
  <si>
    <t>Très efficaces, moyens très reconnus et conseillés</t>
  </si>
  <si>
    <t>Efficaces, moyens suffisamments efficaces par rapport au risque</t>
  </si>
  <si>
    <t>Peu efficaces, moyens devant être amèliorés ou renforcés</t>
  </si>
  <si>
    <t>Inexistants ou quasi-inexsitants</t>
  </si>
  <si>
    <t>ddd</t>
  </si>
  <si>
    <t>état d'avancement</t>
  </si>
  <si>
    <t>En cours</t>
  </si>
  <si>
    <t>A faire</t>
  </si>
  <si>
    <t xml:space="preserve">Reporté </t>
  </si>
  <si>
    <t>Nombre d'Hommes</t>
  </si>
  <si>
    <t>Nombre de Femmes</t>
  </si>
  <si>
    <t>Utilisation d'écran de visualisation</t>
  </si>
  <si>
    <t>Code couleur du tableau d'évaluation des risques :</t>
  </si>
  <si>
    <t>Liste déroulante de choix</t>
  </si>
  <si>
    <t>Cellules ou colonnes à remplissage automatique</t>
  </si>
  <si>
    <t>Colonnes à remplir manuellement</t>
  </si>
  <si>
    <t>Fonctionnement du tableau d'évaluation des risques</t>
  </si>
  <si>
    <t xml:space="preserve">Pour éviter de modifier les formules par inadvertance les cellules contenant des formules sont vérrouillées et les feuilles des Unités de Travail (UT)  sont protégées. </t>
  </si>
  <si>
    <t>Pour ajouter une nouvelle ligne aux tableaux, il faudra ôter la protection de la feuille. Pour cela il faut aller dans l'onglet "Révision" puis cliquer sur "Ôter la protection de la feuille"</t>
  </si>
  <si>
    <t>Nombre de salariés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</si>
</sst>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7" x14ac:knownFonts="1">
    <font>
      <sz val="11"/>
      <color theme="1"/>
      <name val="Calibri"/>
      <family val="2"/>
      <scheme val="minor"/>
    </font>
    <font>
      <sz val="10"/>
      <name val="Arial"/>
      <family val="2"/>
    </font>
    <font>
      <sz val="12"/>
      <name val="Arial"/>
      <family val="2"/>
    </font>
    <font>
      <sz val="11"/>
      <name val="Arial"/>
      <family val="2"/>
    </font>
    <font>
      <b/>
      <sz val="10"/>
      <name val="Arial"/>
      <family val="2"/>
    </font>
    <font>
      <b/>
      <sz val="10"/>
      <color rgb="FFFF0000"/>
      <name val="Arial"/>
      <family val="2"/>
    </font>
    <font>
      <sz val="32"/>
      <color rgb="FF808080"/>
      <name val="Arial"/>
      <family val="2"/>
    </font>
    <font>
      <sz val="8"/>
      <color rgb="FF000000"/>
      <name val="Arial"/>
      <family val="2"/>
    </font>
    <font>
      <sz val="12"/>
      <color rgb="FF993300"/>
      <name val="Arial"/>
      <family val="2"/>
    </font>
    <font>
      <b/>
      <sz val="12"/>
      <color rgb="FF993300"/>
      <name val="Arial"/>
      <family val="2"/>
    </font>
    <font>
      <sz val="10"/>
      <color rgb="FF000000"/>
      <name val="Arial"/>
      <family val="2"/>
    </font>
    <font>
      <b/>
      <sz val="10"/>
      <color rgb="FF000000"/>
      <name val="Arial"/>
      <family val="2"/>
    </font>
    <font>
      <u/>
      <sz val="10"/>
      <color rgb="FF333399"/>
      <name val="Times New Roman"/>
      <family val="1"/>
    </font>
    <font>
      <u/>
      <sz val="10"/>
      <color rgb="FF000000"/>
      <name val="Arial"/>
      <family val="2"/>
    </font>
    <font>
      <sz val="13"/>
      <color rgb="FF000000"/>
      <name val="Arial"/>
      <family val="2"/>
    </font>
    <font>
      <sz val="14"/>
      <color rgb="FF000000"/>
      <name val="Arial"/>
      <family val="2"/>
    </font>
    <font>
      <b/>
      <sz val="20"/>
      <color rgb="FFC00000"/>
      <name val="Arial"/>
      <family val="2"/>
    </font>
    <font>
      <b/>
      <sz val="14"/>
      <color theme="1"/>
      <name val="Calibri"/>
      <family val="2"/>
      <scheme val="minor"/>
    </font>
    <font>
      <b/>
      <sz val="14"/>
      <color rgb="FFFFFFFF"/>
      <name val="Arial"/>
      <family val="2"/>
    </font>
    <font>
      <b/>
      <u/>
      <sz val="14"/>
      <color rgb="FFFFFFFF"/>
      <name val="Arial"/>
      <family val="2"/>
    </font>
    <font>
      <b/>
      <sz val="14"/>
      <name val="Arial"/>
      <family val="2"/>
    </font>
    <font>
      <b/>
      <sz val="11"/>
      <color rgb="FFFF0000"/>
      <name val="Arial"/>
      <family val="2"/>
    </font>
    <font>
      <sz val="11"/>
      <color rgb="FFFF0000"/>
      <name val="Arial"/>
      <family val="2"/>
    </font>
    <font>
      <b/>
      <sz val="12"/>
      <color rgb="FFFF0000"/>
      <name val="Arial"/>
      <family val="2"/>
    </font>
    <font>
      <b/>
      <sz val="12"/>
      <color theme="0"/>
      <name val="Arial"/>
      <family val="2"/>
    </font>
    <font>
      <b/>
      <sz val="16"/>
      <name val="Arial"/>
      <family val="2"/>
    </font>
    <font>
      <b/>
      <sz val="16"/>
      <name val="Comic Sans MS"/>
      <family val="4"/>
    </font>
    <font>
      <b/>
      <u/>
      <sz val="10"/>
      <name val="Comic Sans MS"/>
      <family val="4"/>
    </font>
    <font>
      <sz val="10"/>
      <name val="Comic Sans MS"/>
      <family val="4"/>
    </font>
    <font>
      <b/>
      <sz val="12"/>
      <name val="Arial"/>
      <family val="2"/>
    </font>
    <font>
      <sz val="11"/>
      <color indexed="8"/>
      <name val="Arial"/>
      <family val="2"/>
    </font>
    <font>
      <i/>
      <sz val="12"/>
      <name val="Arial"/>
      <family val="2"/>
    </font>
    <font>
      <i/>
      <sz val="10"/>
      <name val="Comic Sans MS"/>
      <family val="4"/>
    </font>
    <font>
      <b/>
      <sz val="10"/>
      <name val="Comic Sans MS"/>
      <family val="4"/>
    </font>
    <font>
      <b/>
      <sz val="10"/>
      <color indexed="8"/>
      <name val="Arial"/>
      <family val="2"/>
    </font>
    <font>
      <b/>
      <i/>
      <sz val="14"/>
      <name val="Arial"/>
      <family val="2"/>
    </font>
    <font>
      <sz val="12"/>
      <name val="Comic Sans MS"/>
      <family val="4"/>
    </font>
    <font>
      <b/>
      <sz val="12"/>
      <name val="Comic Sans MS"/>
      <family val="4"/>
    </font>
    <font>
      <sz val="18"/>
      <name val="Arial"/>
      <family val="2"/>
    </font>
    <font>
      <b/>
      <sz val="12"/>
      <color indexed="8"/>
      <name val="Calibri"/>
      <family val="2"/>
    </font>
    <font>
      <b/>
      <i/>
      <sz val="10"/>
      <name val="Comic Sans MS"/>
      <family val="4"/>
    </font>
    <font>
      <b/>
      <sz val="10"/>
      <color indexed="8"/>
      <name val="Calibri"/>
      <family val="2"/>
    </font>
    <font>
      <sz val="10"/>
      <color indexed="8"/>
      <name val="Calibri"/>
      <family val="2"/>
    </font>
    <font>
      <sz val="10"/>
      <color rgb="FF00B050"/>
      <name val="Arial"/>
      <family val="2"/>
    </font>
    <font>
      <b/>
      <u/>
      <sz val="12"/>
      <name val="Arial"/>
      <family val="2"/>
    </font>
    <font>
      <sz val="16"/>
      <name val="Arial"/>
      <family val="2"/>
    </font>
    <font>
      <b/>
      <sz val="11"/>
      <color theme="1"/>
      <name val="Calibri"/>
      <family val="2"/>
      <scheme val="minor"/>
    </font>
    <font>
      <b/>
      <i/>
      <sz val="11"/>
      <color theme="1"/>
      <name val="Calibri"/>
      <family val="2"/>
      <scheme val="minor"/>
    </font>
    <font>
      <b/>
      <sz val="14"/>
      <color theme="0"/>
      <name val="Calibri"/>
      <family val="2"/>
      <scheme val="minor"/>
    </font>
    <font>
      <b/>
      <sz val="28"/>
      <color theme="0"/>
      <name val="Calibri"/>
      <family val="2"/>
      <scheme val="minor"/>
    </font>
    <font>
      <b/>
      <sz val="11"/>
      <color theme="0"/>
      <name val="Arial"/>
      <family val="2"/>
    </font>
    <font>
      <b/>
      <sz val="22"/>
      <color rgb="FFFF0000"/>
      <name val="Calibri"/>
      <family val="2"/>
      <scheme val="minor"/>
    </font>
    <font>
      <sz val="8"/>
      <name val="Calibri"/>
      <family val="2"/>
      <scheme val="minor"/>
    </font>
    <font>
      <u/>
      <sz val="11"/>
      <color theme="10"/>
      <name val="Calibri"/>
      <family val="2"/>
      <scheme val="minor"/>
    </font>
    <font>
      <b/>
      <sz val="18"/>
      <name val="Calibri"/>
      <family val="2"/>
      <scheme val="minor"/>
    </font>
    <font>
      <sz val="11"/>
      <color theme="1"/>
      <name val="Arial"/>
      <family val="2"/>
    </font>
    <font>
      <sz val="14"/>
      <color theme="0"/>
      <name val="Calibri"/>
      <family val="2"/>
      <scheme val="minor"/>
    </font>
  </fonts>
  <fills count="25">
    <fill>
      <patternFill patternType="none"/>
    </fill>
    <fill>
      <patternFill patternType="gray125"/>
    </fill>
    <fill>
      <patternFill patternType="solid">
        <fgColor rgb="FFFFFFFF"/>
        <bgColor rgb="FF000000"/>
      </patternFill>
    </fill>
    <fill>
      <patternFill patternType="solid">
        <fgColor theme="0" tint="-0.34998626667073579"/>
        <bgColor indexed="64"/>
      </patternFill>
    </fill>
    <fill>
      <patternFill patternType="solid">
        <fgColor rgb="FF808080"/>
        <bgColor rgb="FF000000"/>
      </patternFill>
    </fill>
    <fill>
      <patternFill patternType="solid">
        <fgColor rgb="FFF79646"/>
        <bgColor rgb="FF000000"/>
      </patternFill>
    </fill>
    <fill>
      <patternFill patternType="solid">
        <fgColor rgb="FFC00000"/>
        <bgColor rgb="FF000000"/>
      </patternFill>
    </fill>
    <fill>
      <patternFill patternType="solid">
        <fgColor rgb="FF009999"/>
        <bgColor rgb="FF000000"/>
      </patternFill>
    </fill>
    <fill>
      <patternFill patternType="solid">
        <fgColor rgb="FFFFC000"/>
        <bgColor rgb="FF000000"/>
      </patternFill>
    </fill>
    <fill>
      <patternFill patternType="solid">
        <fgColor rgb="FFFFC000"/>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theme="0" tint="-4.9989318521683403E-2"/>
        <bgColor indexed="64"/>
      </patternFill>
    </fill>
    <fill>
      <patternFill patternType="solid">
        <fgColor rgb="FF66FF33"/>
        <bgColor indexed="64"/>
      </patternFill>
    </fill>
    <fill>
      <patternFill patternType="solid">
        <fgColor rgb="FF00B050"/>
        <bgColor indexed="64"/>
      </patternFill>
    </fill>
    <fill>
      <patternFill patternType="solid">
        <fgColor rgb="FFFF6600"/>
        <bgColor indexed="64"/>
      </patternFill>
    </fill>
    <fill>
      <patternFill patternType="solid">
        <fgColor rgb="FFFF0000"/>
        <bgColor indexed="64"/>
      </patternFill>
    </fill>
    <fill>
      <patternFill patternType="solid">
        <fgColor rgb="FF009999"/>
        <bgColor indexed="64"/>
      </patternFill>
    </fill>
    <fill>
      <patternFill patternType="solid">
        <fgColor rgb="FFC00000"/>
        <bgColor indexed="64"/>
      </patternFill>
    </fill>
    <fill>
      <patternFill patternType="solid">
        <fgColor rgb="FFF79646"/>
        <bgColor indexed="64"/>
      </patternFill>
    </fill>
    <fill>
      <patternFill patternType="solid">
        <fgColor rgb="FF808080"/>
        <bgColor indexed="64"/>
      </patternFill>
    </fill>
    <fill>
      <patternFill patternType="solid">
        <fgColor rgb="FFFF0066"/>
        <bgColor indexed="64"/>
      </patternFill>
    </fill>
    <fill>
      <patternFill patternType="solid">
        <fgColor rgb="FFFFE1EB"/>
        <bgColor indexed="64"/>
      </patternFill>
    </fill>
    <fill>
      <patternFill patternType="solid">
        <fgColor rgb="FF33CCCC"/>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9999"/>
      </left>
      <right style="thin">
        <color rgb="FF009999"/>
      </right>
      <top style="thin">
        <color rgb="FF009999"/>
      </top>
      <bottom style="thin">
        <color rgb="FF009999"/>
      </bottom>
      <diagonal/>
    </border>
    <border>
      <left style="thin">
        <color rgb="FF009999"/>
      </left>
      <right style="thin">
        <color indexed="64"/>
      </right>
      <top style="thin">
        <color rgb="FF009999"/>
      </top>
      <bottom/>
      <diagonal/>
    </border>
    <border>
      <left style="thin">
        <color indexed="64"/>
      </left>
      <right style="thin">
        <color indexed="64"/>
      </right>
      <top style="thin">
        <color rgb="FF009999"/>
      </top>
      <bottom/>
      <diagonal/>
    </border>
    <border>
      <left style="thin">
        <color indexed="64"/>
      </left>
      <right style="thin">
        <color rgb="FF009999"/>
      </right>
      <top style="thin">
        <color rgb="FF009999"/>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000000"/>
      </left>
      <right style="thin">
        <color rgb="FF000000"/>
      </right>
      <top style="thin">
        <color theme="5"/>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5"/>
      </top>
      <bottom style="thin">
        <color theme="5"/>
      </bottom>
      <diagonal/>
    </border>
    <border>
      <left style="thin">
        <color theme="0" tint="-0.499984740745262"/>
      </left>
      <right style="thin">
        <color theme="0" tint="-0.499984740745262"/>
      </right>
      <top style="thin">
        <color theme="5"/>
      </top>
      <bottom/>
      <diagonal/>
    </border>
    <border>
      <left style="thin">
        <color theme="0" tint="-0.499984740745262"/>
      </left>
      <right style="thin">
        <color theme="0" tint="-0.499984740745262"/>
      </right>
      <top style="thin">
        <color rgb="FFFFC000"/>
      </top>
      <bottom style="thin">
        <color rgb="FFFFC000"/>
      </bottom>
      <diagonal/>
    </border>
    <border>
      <left style="thin">
        <color rgb="FF000000"/>
      </left>
      <right style="thin">
        <color rgb="FF000000"/>
      </right>
      <top style="thin">
        <color rgb="FFFFC000"/>
      </top>
      <bottom/>
      <diagonal/>
    </border>
    <border>
      <left style="thin">
        <color rgb="FF000000"/>
      </left>
      <right style="thin">
        <color rgb="FF000000"/>
      </right>
      <top style="thin">
        <color theme="5"/>
      </top>
      <bottom style="thin">
        <color theme="5"/>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0" borderId="0"/>
    <xf numFmtId="0" fontId="53" fillId="0" borderId="0" applyNumberFormat="0" applyFill="0" applyBorder="0" applyAlignment="0" applyProtection="0"/>
  </cellStyleXfs>
  <cellXfs count="196">
    <xf numFmtId="0" fontId="0" fillId="0" borderId="0" xfId="0"/>
    <xf numFmtId="0" fontId="1" fillId="0" borderId="0" xfId="0" applyFont="1"/>
    <xf numFmtId="0" fontId="1" fillId="0" borderId="0" xfId="0" applyFont="1" applyAlignment="1">
      <alignment horizontal="justify" vertical="center"/>
    </xf>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0" xfId="0" applyFont="1" applyAlignment="1">
      <alignment vertical="center"/>
    </xf>
    <xf numFmtId="0" fontId="3" fillId="0" borderId="1" xfId="0" applyFont="1" applyBorder="1" applyAlignment="1">
      <alignment vertical="center" wrapText="1"/>
    </xf>
    <xf numFmtId="0" fontId="2" fillId="0" borderId="0" xfId="0" applyFont="1" applyAlignment="1">
      <alignment vertical="center" wrapText="1"/>
    </xf>
    <xf numFmtId="0" fontId="4" fillId="0" borderId="1" xfId="0" applyFont="1" applyBorder="1" applyAlignment="1">
      <alignment horizontal="center"/>
    </xf>
    <xf numFmtId="0" fontId="1" fillId="0" borderId="1" xfId="0" applyFont="1" applyBorder="1" applyAlignment="1">
      <alignment horizontal="center"/>
    </xf>
    <xf numFmtId="14" fontId="1" fillId="0" borderId="1" xfId="0" applyNumberFormat="1" applyFont="1" applyBorder="1" applyAlignment="1">
      <alignment horizontal="center"/>
    </xf>
    <xf numFmtId="0" fontId="5" fillId="0" borderId="0" xfId="0" applyFont="1"/>
    <xf numFmtId="0" fontId="7" fillId="0" borderId="0" xfId="0" applyFont="1" applyAlignment="1">
      <alignment vertical="center"/>
    </xf>
    <xf numFmtId="0" fontId="10" fillId="0" borderId="0" xfId="0" applyFont="1" applyAlignment="1">
      <alignment vertical="center"/>
    </xf>
    <xf numFmtId="0" fontId="11"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2" xfId="0" applyFont="1" applyBorder="1" applyAlignment="1">
      <alignment horizontal="justify" vertical="top"/>
    </xf>
    <xf numFmtId="0" fontId="10" fillId="0" borderId="0" xfId="0" applyFont="1" applyAlignment="1">
      <alignment horizontal="justify" vertical="center"/>
    </xf>
    <xf numFmtId="0" fontId="8" fillId="0" borderId="0" xfId="0" applyFont="1" applyAlignment="1">
      <alignment horizontal="justify" vertical="center"/>
    </xf>
    <xf numFmtId="0" fontId="14" fillId="0" borderId="0" xfId="0" applyFont="1" applyAlignment="1">
      <alignmen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indent="4"/>
    </xf>
    <xf numFmtId="0" fontId="11" fillId="2" borderId="1" xfId="0" applyFont="1" applyFill="1" applyBorder="1" applyAlignment="1">
      <alignment horizontal="left" vertical="center" wrapText="1" indent="5"/>
    </xf>
    <xf numFmtId="0" fontId="15" fillId="0" borderId="0" xfId="0" applyFont="1" applyAlignment="1">
      <alignment vertical="center"/>
    </xf>
    <xf numFmtId="0" fontId="0" fillId="0" borderId="1" xfId="0" applyBorder="1" applyAlignment="1">
      <alignment horizontal="center" vertical="center"/>
    </xf>
    <xf numFmtId="0" fontId="1" fillId="0" borderId="0" xfId="1"/>
    <xf numFmtId="0" fontId="20" fillId="0" borderId="0" xfId="0" applyFont="1" applyAlignment="1">
      <alignment horizontal="center" vertical="center"/>
    </xf>
    <xf numFmtId="0" fontId="18" fillId="7" borderId="15" xfId="0" applyFont="1" applyFill="1" applyBorder="1" applyAlignment="1" applyProtection="1">
      <alignment horizontal="center" vertical="center" wrapText="1"/>
      <protection locked="0"/>
    </xf>
    <xf numFmtId="0" fontId="18" fillId="7" borderId="16" xfId="0" applyFont="1" applyFill="1" applyBorder="1" applyAlignment="1" applyProtection="1">
      <alignment horizontal="center" vertical="center" wrapText="1"/>
      <protection locked="0"/>
    </xf>
    <xf numFmtId="0" fontId="18" fillId="7" borderId="17"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8" fillId="7" borderId="13" xfId="0" applyFont="1" applyFill="1" applyBorder="1" applyAlignment="1" applyProtection="1">
      <alignment horizontal="center" vertical="center" wrapText="1"/>
      <protection locked="0"/>
    </xf>
    <xf numFmtId="0" fontId="18" fillId="7" borderId="13" xfId="0" applyFont="1" applyFill="1" applyBorder="1" applyAlignment="1" applyProtection="1">
      <alignment horizontal="center" vertical="center"/>
      <protection locked="0"/>
    </xf>
    <xf numFmtId="0" fontId="0" fillId="0" borderId="14" xfId="0" applyBorder="1"/>
    <xf numFmtId="0" fontId="18" fillId="8" borderId="13" xfId="0" applyFont="1" applyFill="1" applyBorder="1" applyAlignment="1" applyProtection="1">
      <alignment horizontal="center" vertical="center" wrapText="1"/>
      <protection locked="0"/>
    </xf>
    <xf numFmtId="0" fontId="3" fillId="0" borderId="11" xfId="0" applyFont="1" applyBorder="1" applyAlignment="1">
      <alignment horizontal="left" vertical="center"/>
    </xf>
    <xf numFmtId="0" fontId="3" fillId="0" borderId="1" xfId="0" applyFont="1" applyBorder="1" applyAlignment="1">
      <alignment horizontal="left" vertical="center" wrapText="1"/>
    </xf>
    <xf numFmtId="0" fontId="22" fillId="0" borderId="12" xfId="0" applyFont="1" applyBorder="1" applyAlignment="1">
      <alignment vertical="center" wrapText="1"/>
    </xf>
    <xf numFmtId="0" fontId="21" fillId="0" borderId="11" xfId="0" applyFont="1" applyBorder="1" applyAlignment="1">
      <alignment horizontal="left" vertical="center"/>
    </xf>
    <xf numFmtId="0" fontId="3" fillId="0" borderId="11" xfId="0" applyFont="1" applyBorder="1" applyAlignment="1">
      <alignment horizontal="left" vertical="center" wrapText="1"/>
    </xf>
    <xf numFmtId="0" fontId="3" fillId="0" borderId="5" xfId="0" applyFont="1" applyBorder="1" applyAlignment="1">
      <alignment horizontal="left" vertical="center"/>
    </xf>
    <xf numFmtId="0" fontId="3" fillId="0" borderId="13" xfId="0" applyFont="1" applyBorder="1" applyAlignment="1">
      <alignment horizontal="left" vertical="center" wrapText="1"/>
    </xf>
    <xf numFmtId="0" fontId="22" fillId="0" borderId="3" xfId="0" applyFont="1" applyBorder="1" applyAlignment="1">
      <alignment vertical="center" wrapText="1"/>
    </xf>
    <xf numFmtId="0" fontId="24" fillId="9" borderId="10" xfId="0" applyFont="1" applyFill="1" applyBorder="1" applyAlignment="1">
      <alignment horizontal="center" vertical="center" wrapText="1"/>
    </xf>
    <xf numFmtId="0" fontId="24" fillId="9" borderId="2"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26" fillId="0" borderId="0" xfId="1" applyFont="1" applyAlignment="1">
      <alignment horizontal="center" vertical="center"/>
    </xf>
    <xf numFmtId="0" fontId="26" fillId="0" borderId="0" xfId="1" applyFont="1" applyAlignment="1">
      <alignment vertical="center"/>
    </xf>
    <xf numFmtId="0" fontId="25" fillId="0" borderId="0" xfId="1" applyFont="1" applyAlignment="1">
      <alignment horizontal="center" vertical="center"/>
    </xf>
    <xf numFmtId="0" fontId="27" fillId="0" borderId="0" xfId="1" applyFont="1"/>
    <xf numFmtId="0" fontId="1" fillId="0" borderId="9" xfId="1" applyBorder="1"/>
    <xf numFmtId="0" fontId="27" fillId="0" borderId="9" xfId="1" applyFont="1" applyBorder="1"/>
    <xf numFmtId="0" fontId="27" fillId="0" borderId="0" xfId="1" applyFont="1" applyAlignment="1">
      <alignment horizontal="left"/>
    </xf>
    <xf numFmtId="0" fontId="28" fillId="0" borderId="0" xfId="1" applyFont="1"/>
    <xf numFmtId="0" fontId="29" fillId="0" borderId="1" xfId="1" applyFont="1" applyBorder="1" applyAlignment="1" applyProtection="1">
      <alignment horizontal="center" vertical="center"/>
      <protection locked="0"/>
    </xf>
    <xf numFmtId="0" fontId="29" fillId="0" borderId="1" xfId="1" applyFont="1" applyBorder="1" applyAlignment="1" applyProtection="1">
      <alignment horizontal="left" vertical="center"/>
      <protection locked="0"/>
    </xf>
    <xf numFmtId="0" fontId="30" fillId="10" borderId="1" xfId="1" applyFont="1" applyFill="1" applyBorder="1" applyAlignment="1">
      <alignment horizontal="left" vertical="center" wrapText="1" readingOrder="1"/>
    </xf>
    <xf numFmtId="0" fontId="31" fillId="0" borderId="0" xfId="1" applyFont="1" applyAlignment="1" applyProtection="1">
      <alignment vertical="center" wrapText="1"/>
      <protection locked="0"/>
    </xf>
    <xf numFmtId="0" fontId="2" fillId="0" borderId="0" xfId="1" applyFont="1"/>
    <xf numFmtId="0" fontId="30" fillId="10" borderId="13" xfId="1" applyFont="1" applyFill="1" applyBorder="1" applyAlignment="1">
      <alignment horizontal="left" vertical="center" wrapText="1" readingOrder="1"/>
    </xf>
    <xf numFmtId="0" fontId="29" fillId="0" borderId="4" xfId="1" applyFont="1" applyBorder="1" applyAlignment="1" applyProtection="1">
      <alignment horizontal="center" vertical="center"/>
      <protection locked="0"/>
    </xf>
    <xf numFmtId="0" fontId="30" fillId="10" borderId="4" xfId="1" applyFont="1" applyFill="1" applyBorder="1" applyAlignment="1">
      <alignment horizontal="left" vertical="center" wrapText="1" readingOrder="1"/>
    </xf>
    <xf numFmtId="0" fontId="32" fillId="0" borderId="0" xfId="1" applyFont="1"/>
    <xf numFmtId="0" fontId="33" fillId="0" borderId="1" xfId="1" applyFont="1" applyBorder="1" applyAlignment="1" applyProtection="1">
      <alignment horizontal="center" vertical="center"/>
      <protection locked="0"/>
    </xf>
    <xf numFmtId="0" fontId="33" fillId="0" borderId="1" xfId="1" applyFont="1" applyBorder="1" applyAlignment="1" applyProtection="1">
      <alignment horizontal="left" vertical="center"/>
      <protection locked="0"/>
    </xf>
    <xf numFmtId="0" fontId="31" fillId="0" borderId="6" xfId="1" applyFont="1" applyBorder="1" applyAlignment="1" applyProtection="1">
      <alignment vertical="center"/>
      <protection locked="0"/>
    </xf>
    <xf numFmtId="0" fontId="4" fillId="0" borderId="1" xfId="1" applyFont="1" applyBorder="1" applyAlignment="1">
      <alignment horizontal="center" vertical="center"/>
    </xf>
    <xf numFmtId="0" fontId="34" fillId="10" borderId="1" xfId="1" applyFont="1" applyFill="1" applyBorder="1" applyAlignment="1">
      <alignment horizontal="left" vertical="center" wrapText="1" readingOrder="1"/>
    </xf>
    <xf numFmtId="0" fontId="35" fillId="0" borderId="6" xfId="1" applyFont="1" applyBorder="1" applyAlignment="1" applyProtection="1">
      <alignment horizontal="center" vertical="center"/>
      <protection locked="0"/>
    </xf>
    <xf numFmtId="0" fontId="20" fillId="0" borderId="6" xfId="1" applyFont="1" applyBorder="1" applyAlignment="1">
      <alignment horizontal="center" vertical="center"/>
    </xf>
    <xf numFmtId="0" fontId="4" fillId="0" borderId="4" xfId="1" applyFont="1" applyBorder="1" applyAlignment="1">
      <alignment horizontal="right" vertical="center"/>
    </xf>
    <xf numFmtId="0" fontId="36" fillId="0" borderId="3" xfId="1" applyFont="1" applyBorder="1" applyAlignment="1">
      <alignment horizontal="center" vertical="center"/>
    </xf>
    <xf numFmtId="0" fontId="36" fillId="11" borderId="4" xfId="1" applyFont="1" applyFill="1" applyBorder="1" applyAlignment="1">
      <alignment horizontal="center" vertical="center"/>
    </xf>
    <xf numFmtId="0" fontId="36" fillId="0" borderId="4" xfId="1" applyFont="1" applyBorder="1" applyAlignment="1">
      <alignment horizontal="center" vertical="center"/>
    </xf>
    <xf numFmtId="0" fontId="36" fillId="0" borderId="5" xfId="1" applyFont="1" applyBorder="1" applyAlignment="1">
      <alignment horizontal="center" vertical="center"/>
    </xf>
    <xf numFmtId="0" fontId="4" fillId="0" borderId="0" xfId="1" applyFont="1" applyAlignment="1">
      <alignment horizontal="right" vertical="center"/>
    </xf>
    <xf numFmtId="0" fontId="36" fillId="12" borderId="6" xfId="1" applyFont="1" applyFill="1" applyBorder="1" applyAlignment="1">
      <alignment horizontal="center" vertical="center"/>
    </xf>
    <xf numFmtId="0" fontId="36" fillId="0" borderId="0" xfId="1" applyFont="1" applyAlignment="1">
      <alignment horizontal="center" vertical="center"/>
    </xf>
    <xf numFmtId="0" fontId="36" fillId="0" borderId="7" xfId="1" applyFont="1" applyBorder="1" applyAlignment="1">
      <alignment horizontal="center" vertical="center"/>
    </xf>
    <xf numFmtId="0" fontId="36" fillId="0" borderId="6" xfId="1" applyFont="1" applyBorder="1" applyAlignment="1">
      <alignment horizontal="center" vertical="center"/>
    </xf>
    <xf numFmtId="0" fontId="4" fillId="0" borderId="9" xfId="1" applyFont="1" applyBorder="1" applyAlignment="1">
      <alignment horizontal="right" vertical="center"/>
    </xf>
    <xf numFmtId="0" fontId="36" fillId="0" borderId="18" xfId="1" applyFont="1" applyBorder="1" applyAlignment="1">
      <alignment horizontal="center" vertical="center"/>
    </xf>
    <xf numFmtId="0" fontId="36" fillId="0" borderId="19" xfId="1" applyFont="1" applyBorder="1" applyAlignment="1">
      <alignment horizontal="center" vertical="center"/>
    </xf>
    <xf numFmtId="0" fontId="36" fillId="0" borderId="20" xfId="1" applyFont="1" applyBorder="1" applyAlignment="1">
      <alignment horizontal="center" vertical="center"/>
    </xf>
    <xf numFmtId="0" fontId="37" fillId="0" borderId="0" xfId="1" applyFont="1" applyAlignment="1">
      <alignment horizontal="center" vertical="center"/>
    </xf>
    <xf numFmtId="0" fontId="25" fillId="0" borderId="21" xfId="1" applyFont="1" applyBorder="1" applyAlignment="1">
      <alignment horizontal="center" vertical="center"/>
    </xf>
    <xf numFmtId="0" fontId="25" fillId="0" borderId="22" xfId="1" applyFont="1" applyBorder="1" applyAlignment="1">
      <alignment horizontal="center" vertical="center"/>
    </xf>
    <xf numFmtId="0" fontId="25" fillId="0" borderId="23" xfId="1" applyFont="1" applyBorder="1" applyAlignment="1">
      <alignment horizontal="center" vertical="center"/>
    </xf>
    <xf numFmtId="0" fontId="4" fillId="0" borderId="6" xfId="1" applyFont="1" applyBorder="1" applyAlignment="1">
      <alignment horizontal="center" vertical="center"/>
    </xf>
    <xf numFmtId="0" fontId="4" fillId="0" borderId="0" xfId="1" applyFont="1" applyAlignment="1">
      <alignment horizontal="center" vertical="center"/>
    </xf>
    <xf numFmtId="0" fontId="4" fillId="0" borderId="7" xfId="1" applyFont="1" applyBorder="1" applyAlignment="1">
      <alignment horizontal="center" vertical="center" wrapText="1"/>
    </xf>
    <xf numFmtId="0" fontId="38" fillId="10" borderId="0" xfId="1" applyFont="1" applyFill="1" applyAlignment="1">
      <alignment wrapText="1"/>
    </xf>
    <xf numFmtId="0" fontId="28" fillId="0" borderId="0" xfId="1" applyFont="1" applyAlignment="1">
      <alignment horizontal="center" vertical="center"/>
    </xf>
    <xf numFmtId="0" fontId="39" fillId="10" borderId="0" xfId="1" applyFont="1" applyFill="1" applyAlignment="1">
      <alignment horizontal="center" vertical="center" wrapText="1" readingOrder="1"/>
    </xf>
    <xf numFmtId="0" fontId="1" fillId="10" borderId="0" xfId="1" applyFill="1"/>
    <xf numFmtId="0" fontId="20" fillId="0" borderId="1" xfId="1" applyFont="1" applyBorder="1" applyAlignment="1">
      <alignment horizontal="center" vertical="center"/>
    </xf>
    <xf numFmtId="0" fontId="20" fillId="0" borderId="1" xfId="1" applyFont="1" applyBorder="1" applyAlignment="1" applyProtection="1">
      <alignment horizontal="center" vertical="center"/>
      <protection locked="0"/>
    </xf>
    <xf numFmtId="0" fontId="40" fillId="0" borderId="0" xfId="1" applyFont="1" applyAlignment="1">
      <alignment horizontal="center" vertical="center"/>
    </xf>
    <xf numFmtId="0" fontId="41" fillId="10" borderId="0" xfId="1" applyFont="1" applyFill="1" applyAlignment="1">
      <alignment horizontal="center" vertical="center" wrapText="1" readingOrder="1"/>
    </xf>
    <xf numFmtId="0" fontId="42" fillId="10" borderId="0" xfId="1" applyFont="1" applyFill="1" applyAlignment="1">
      <alignment horizontal="left" vertical="center" wrapText="1" readingOrder="1"/>
    </xf>
    <xf numFmtId="0" fontId="4" fillId="0" borderId="0" xfId="1" applyFont="1" applyAlignment="1">
      <alignment horizontal="left" vertical="center" wrapText="1"/>
    </xf>
    <xf numFmtId="0" fontId="1" fillId="0" borderId="0" xfId="1" applyAlignment="1">
      <alignment wrapText="1"/>
    </xf>
    <xf numFmtId="0" fontId="43" fillId="0" borderId="0" xfId="1" applyFont="1" applyAlignment="1">
      <alignment horizontal="left" vertical="center" wrapText="1"/>
    </xf>
    <xf numFmtId="0" fontId="1" fillId="0" borderId="0" xfId="1" applyAlignment="1">
      <alignment horizontal="left" vertical="center" wrapText="1"/>
    </xf>
    <xf numFmtId="0" fontId="44" fillId="0" borderId="0" xfId="1" applyFont="1"/>
    <xf numFmtId="0" fontId="44" fillId="0" borderId="0" xfId="1" applyFont="1" applyAlignment="1">
      <alignment horizontal="center"/>
    </xf>
    <xf numFmtId="0" fontId="29" fillId="13" borderId="12" xfId="1" applyFont="1" applyFill="1" applyBorder="1" applyAlignment="1">
      <alignment horizontal="center"/>
    </xf>
    <xf numFmtId="0" fontId="29" fillId="13" borderId="11" xfId="1" applyFont="1" applyFill="1" applyBorder="1" applyAlignment="1">
      <alignment horizontal="center"/>
    </xf>
    <xf numFmtId="0" fontId="45" fillId="0" borderId="1" xfId="1" applyFont="1" applyBorder="1" applyAlignment="1">
      <alignment horizontal="center"/>
    </xf>
    <xf numFmtId="0" fontId="29" fillId="14" borderId="1" xfId="1" applyFont="1" applyFill="1" applyBorder="1"/>
    <xf numFmtId="0" fontId="29" fillId="15" borderId="1" xfId="1" applyFont="1" applyFill="1" applyBorder="1"/>
    <xf numFmtId="0" fontId="29" fillId="16" borderId="1" xfId="1" applyFont="1" applyFill="1" applyBorder="1"/>
    <xf numFmtId="0" fontId="29" fillId="17" borderId="1" xfId="1" applyFont="1" applyFill="1" applyBorder="1"/>
    <xf numFmtId="0" fontId="0" fillId="0" borderId="0" xfId="0" applyAlignment="1">
      <alignment horizontal="center" vertical="center" wrapText="1"/>
    </xf>
    <xf numFmtId="0" fontId="50" fillId="18" borderId="14" xfId="1" applyFont="1" applyFill="1" applyBorder="1"/>
    <xf numFmtId="0" fontId="3" fillId="0" borderId="14" xfId="1" applyFont="1" applyBorder="1"/>
    <xf numFmtId="0" fontId="18" fillId="7" borderId="0" xfId="0" applyFont="1" applyFill="1" applyAlignment="1" applyProtection="1">
      <alignment horizontal="center" vertical="center" wrapText="1"/>
      <protection locked="0"/>
    </xf>
    <xf numFmtId="49" fontId="19" fillId="6" borderId="26" xfId="0" applyNumberFormat="1" applyFont="1" applyFill="1" applyBorder="1" applyAlignment="1">
      <alignment horizontal="center" vertical="center" wrapText="1"/>
    </xf>
    <xf numFmtId="0" fontId="18" fillId="5" borderId="26" xfId="0" applyFont="1" applyFill="1" applyBorder="1" applyAlignment="1">
      <alignment horizontal="center" vertical="center" textRotation="90" wrapText="1"/>
    </xf>
    <xf numFmtId="0" fontId="18" fillId="4" borderId="26" xfId="0" applyFont="1" applyFill="1" applyBorder="1" applyAlignment="1">
      <alignment horizontal="center" vertical="center" wrapText="1"/>
    </xf>
    <xf numFmtId="1" fontId="18" fillId="6" borderId="26" xfId="0" applyNumberFormat="1" applyFont="1" applyFill="1" applyBorder="1" applyAlignment="1">
      <alignment horizontal="center" vertical="center" textRotation="90" wrapText="1"/>
    </xf>
    <xf numFmtId="0" fontId="18" fillId="6" borderId="26" xfId="0" applyFont="1" applyFill="1" applyBorder="1" applyAlignment="1">
      <alignment horizontal="center" vertical="center" wrapText="1"/>
    </xf>
    <xf numFmtId="1" fontId="46" fillId="0" borderId="28" xfId="0" applyNumberFormat="1" applyFont="1" applyBorder="1" applyAlignment="1">
      <alignment horizontal="center" vertical="center" wrapText="1"/>
    </xf>
    <xf numFmtId="0" fontId="48" fillId="0" borderId="28" xfId="0" applyFont="1" applyBorder="1" applyAlignment="1">
      <alignment horizontal="center" vertical="center" wrapText="1"/>
    </xf>
    <xf numFmtId="14" fontId="0" fillId="0" borderId="1" xfId="0" applyNumberFormat="1" applyBorder="1" applyAlignment="1">
      <alignment horizontal="center" vertical="center"/>
    </xf>
    <xf numFmtId="0" fontId="0" fillId="0" borderId="29" xfId="0" applyBorder="1" applyAlignment="1">
      <alignment horizontal="center" vertical="center" wrapText="1"/>
    </xf>
    <xf numFmtId="0" fontId="18" fillId="5" borderId="35" xfId="0" applyFont="1" applyFill="1" applyBorder="1" applyAlignment="1">
      <alignment horizontal="center" vertical="center" textRotation="90" wrapText="1"/>
    </xf>
    <xf numFmtId="0" fontId="0" fillId="0" borderId="0" xfId="0" applyAlignment="1" applyProtection="1">
      <alignment horizontal="center" vertical="center" wrapText="1"/>
      <protection locked="0"/>
    </xf>
    <xf numFmtId="0" fontId="18" fillId="4" borderId="25" xfId="0" applyFont="1" applyFill="1" applyBorder="1" applyAlignment="1" applyProtection="1">
      <alignment horizontal="center" vertical="center" wrapText="1"/>
      <protection locked="0"/>
    </xf>
    <xf numFmtId="49" fontId="18" fillId="5" borderId="30" xfId="0" applyNumberFormat="1" applyFont="1" applyFill="1" applyBorder="1" applyAlignment="1" applyProtection="1">
      <alignment horizontal="center" vertical="center" wrapText="1"/>
      <protection locked="0"/>
    </xf>
    <xf numFmtId="49" fontId="19" fillId="6" borderId="26" xfId="0" applyNumberFormat="1" applyFont="1" applyFill="1" applyBorder="1" applyAlignment="1" applyProtection="1">
      <alignment horizontal="center" vertical="center" wrapText="1"/>
      <protection locked="0"/>
    </xf>
    <xf numFmtId="0" fontId="18" fillId="5" borderId="35" xfId="0" applyFont="1" applyFill="1" applyBorder="1" applyAlignment="1" applyProtection="1">
      <alignment horizontal="center" vertical="center" textRotation="90" wrapText="1"/>
      <protection locked="0"/>
    </xf>
    <xf numFmtId="0" fontId="18" fillId="5" borderId="36" xfId="0" applyFont="1" applyFill="1" applyBorder="1" applyAlignment="1" applyProtection="1">
      <alignment horizontal="center" vertical="center" textRotation="90" wrapText="1"/>
      <protection locked="0"/>
    </xf>
    <xf numFmtId="0" fontId="18" fillId="4" borderId="26" xfId="0" applyFont="1" applyFill="1" applyBorder="1" applyAlignment="1" applyProtection="1">
      <alignment horizontal="center" vertical="center" wrapText="1"/>
      <protection locked="0"/>
    </xf>
    <xf numFmtId="0" fontId="18" fillId="5" borderId="26" xfId="0" applyFont="1" applyFill="1" applyBorder="1" applyAlignment="1" applyProtection="1">
      <alignment horizontal="center" vertical="center" textRotation="90" wrapText="1"/>
      <protection locked="0"/>
    </xf>
    <xf numFmtId="1" fontId="18" fillId="6" borderId="26" xfId="0" applyNumberFormat="1" applyFont="1" applyFill="1" applyBorder="1" applyAlignment="1" applyProtection="1">
      <alignment horizontal="center" vertical="center" textRotation="90" wrapText="1"/>
      <protection locked="0"/>
    </xf>
    <xf numFmtId="0" fontId="18" fillId="6" borderId="26" xfId="0" applyFont="1" applyFill="1" applyBorder="1" applyAlignment="1" applyProtection="1">
      <alignment horizontal="center" vertical="center" wrapText="1"/>
      <protection locked="0"/>
    </xf>
    <xf numFmtId="0" fontId="18" fillId="5" borderId="26" xfId="0" applyFont="1" applyFill="1" applyBorder="1" applyAlignment="1" applyProtection="1">
      <alignment horizontal="center" vertical="center" wrapText="1"/>
      <protection locked="0"/>
    </xf>
    <xf numFmtId="0" fontId="18" fillId="4" borderId="27" xfId="0" applyFont="1" applyFill="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47" fillId="0" borderId="32" xfId="0" applyFont="1" applyBorder="1" applyAlignment="1" applyProtection="1">
      <alignment horizontal="center" vertical="center" wrapText="1"/>
      <protection locked="0"/>
    </xf>
    <xf numFmtId="1" fontId="46" fillId="0" borderId="28" xfId="0" applyNumberFormat="1" applyFont="1" applyBorder="1" applyAlignment="1" applyProtection="1">
      <alignment horizontal="center" vertical="center" wrapText="1"/>
      <protection locked="0"/>
    </xf>
    <xf numFmtId="0" fontId="48" fillId="0" borderId="28" xfId="0" applyFont="1" applyBorder="1" applyAlignment="1" applyProtection="1">
      <alignment horizontal="center" vertical="center" wrapText="1"/>
      <protection locked="0"/>
    </xf>
    <xf numFmtId="0" fontId="48" fillId="19" borderId="0" xfId="0" applyFont="1" applyFill="1" applyAlignment="1">
      <alignment horizontal="center" vertical="center" wrapText="1"/>
    </xf>
    <xf numFmtId="14" fontId="48" fillId="19" borderId="0" xfId="0" applyNumberFormat="1" applyFont="1" applyFill="1" applyAlignment="1">
      <alignment horizontal="center" vertical="center" wrapText="1"/>
    </xf>
    <xf numFmtId="0" fontId="0" fillId="0" borderId="31"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31" xfId="0" applyBorder="1" applyAlignment="1">
      <alignment horizontal="center" vertical="center" wrapText="1"/>
    </xf>
    <xf numFmtId="0" fontId="47" fillId="0" borderId="33" xfId="0" applyFont="1" applyBorder="1" applyAlignment="1" applyProtection="1">
      <alignment horizontal="center" vertical="center" wrapText="1"/>
      <protection locked="0"/>
    </xf>
    <xf numFmtId="1" fontId="46" fillId="0" borderId="31" xfId="0" applyNumberFormat="1" applyFont="1" applyBorder="1" applyAlignment="1">
      <alignment horizontal="center" vertical="center" wrapText="1"/>
    </xf>
    <xf numFmtId="0" fontId="48" fillId="0" borderId="31" xfId="0" applyFont="1" applyBorder="1" applyAlignment="1">
      <alignment horizontal="center" vertical="center" wrapText="1"/>
    </xf>
    <xf numFmtId="0" fontId="47" fillId="0" borderId="34" xfId="0" applyFont="1" applyBorder="1" applyAlignment="1" applyProtection="1">
      <alignment horizontal="center" vertical="center" wrapText="1"/>
      <protection locked="0"/>
    </xf>
    <xf numFmtId="0" fontId="54" fillId="0" borderId="1" xfId="2" applyFont="1" applyBorder="1" applyAlignment="1">
      <alignment horizontal="center" vertical="center"/>
    </xf>
    <xf numFmtId="0" fontId="55" fillId="0" borderId="0" xfId="0" applyFont="1" applyAlignment="1">
      <alignment vertical="center" wrapText="1"/>
    </xf>
    <xf numFmtId="0" fontId="56" fillId="19" borderId="0" xfId="0" applyFont="1" applyFill="1" applyAlignment="1">
      <alignment horizontal="center" vertical="center" wrapText="1"/>
    </xf>
    <xf numFmtId="0" fontId="1" fillId="19" borderId="39" xfId="0" applyFont="1" applyFill="1" applyBorder="1"/>
    <xf numFmtId="0" fontId="1" fillId="20" borderId="39" xfId="0" applyFont="1" applyFill="1" applyBorder="1"/>
    <xf numFmtId="0" fontId="1" fillId="21" borderId="41" xfId="0" applyFont="1" applyFill="1" applyBorder="1"/>
    <xf numFmtId="0" fontId="1" fillId="23" borderId="40" xfId="0" applyFont="1" applyFill="1" applyBorder="1" applyAlignment="1">
      <alignment wrapText="1"/>
    </xf>
    <xf numFmtId="0" fontId="1" fillId="23" borderId="42" xfId="0" applyFont="1" applyFill="1" applyBorder="1" applyAlignment="1">
      <alignment wrapText="1"/>
    </xf>
    <xf numFmtId="0" fontId="17" fillId="3" borderId="1" xfId="0" applyFont="1" applyFill="1" applyBorder="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left" vertical="center"/>
    </xf>
    <xf numFmtId="0" fontId="29" fillId="22" borderId="37" xfId="0" applyFont="1" applyFill="1" applyBorder="1" applyAlignment="1">
      <alignment horizontal="center" vertical="center" wrapText="1"/>
    </xf>
    <xf numFmtId="0" fontId="29" fillId="22" borderId="38" xfId="0" applyFont="1" applyFill="1" applyBorder="1" applyAlignment="1">
      <alignment horizontal="center" vertical="center" wrapText="1"/>
    </xf>
    <xf numFmtId="0" fontId="29" fillId="22" borderId="43" xfId="0" applyFont="1" applyFill="1" applyBorder="1" applyAlignment="1">
      <alignment horizontal="center" vertical="center"/>
    </xf>
    <xf numFmtId="0" fontId="29" fillId="22" borderId="44" xfId="0" applyFont="1" applyFill="1" applyBorder="1" applyAlignment="1">
      <alignment horizontal="center" vertical="center"/>
    </xf>
    <xf numFmtId="0" fontId="1" fillId="23" borderId="37" xfId="0" applyFont="1" applyFill="1" applyBorder="1" applyAlignment="1">
      <alignment horizontal="center" vertical="center" wrapText="1"/>
    </xf>
    <xf numFmtId="0" fontId="1" fillId="23" borderId="38" xfId="0" applyFont="1" applyFill="1" applyBorder="1" applyAlignment="1">
      <alignment horizontal="center" vertical="center" wrapText="1"/>
    </xf>
    <xf numFmtId="0" fontId="1" fillId="23" borderId="39" xfId="0" applyFont="1" applyFill="1" applyBorder="1" applyAlignment="1">
      <alignment horizontal="center" vertical="center" wrapText="1"/>
    </xf>
    <xf numFmtId="0" fontId="1" fillId="23" borderId="40" xfId="0" applyFont="1" applyFill="1" applyBorder="1" applyAlignment="1">
      <alignment horizontal="center" vertical="center" wrapText="1"/>
    </xf>
    <xf numFmtId="0" fontId="1" fillId="23" borderId="41" xfId="0" applyFont="1" applyFill="1" applyBorder="1" applyAlignment="1">
      <alignment horizontal="center" vertical="center" wrapText="1"/>
    </xf>
    <xf numFmtId="0" fontId="1" fillId="23" borderId="42" xfId="0" applyFont="1" applyFill="1" applyBorder="1" applyAlignment="1">
      <alignment horizontal="center" vertical="center" wrapText="1"/>
    </xf>
    <xf numFmtId="0" fontId="16" fillId="0" borderId="1" xfId="0" applyFont="1" applyBorder="1" applyAlignment="1">
      <alignment horizontal="center" vertical="center"/>
    </xf>
    <xf numFmtId="0" fontId="49" fillId="18" borderId="0" xfId="0" applyFont="1" applyFill="1" applyAlignment="1" applyProtection="1">
      <alignment horizontal="center" vertical="center" wrapText="1"/>
      <protection locked="0"/>
    </xf>
    <xf numFmtId="0" fontId="51" fillId="0" borderId="0" xfId="0" applyFont="1" applyAlignment="1">
      <alignment horizontal="center" vertical="center" wrapText="1"/>
    </xf>
    <xf numFmtId="0" fontId="20" fillId="0" borderId="1" xfId="1" applyFont="1" applyBorder="1" applyAlignment="1">
      <alignment horizontal="center" vertical="center"/>
    </xf>
    <xf numFmtId="0" fontId="25" fillId="0" borderId="0" xfId="1" applyFont="1" applyAlignment="1">
      <alignment horizontal="center" vertical="center"/>
    </xf>
    <xf numFmtId="0" fontId="20" fillId="0" borderId="3" xfId="1" applyFont="1" applyBorder="1" applyAlignment="1">
      <alignment horizontal="center" vertical="distributed"/>
    </xf>
    <xf numFmtId="0" fontId="20" fillId="0" borderId="6" xfId="1" applyFont="1" applyBorder="1" applyAlignment="1">
      <alignment horizontal="center" vertical="distributed"/>
    </xf>
    <xf numFmtId="0" fontId="20" fillId="0" borderId="8" xfId="1" applyFont="1" applyBorder="1" applyAlignment="1">
      <alignment horizontal="center" vertical="distributed"/>
    </xf>
    <xf numFmtId="0" fontId="25" fillId="0" borderId="4" xfId="1" applyFont="1" applyBorder="1" applyAlignment="1">
      <alignment horizontal="center" vertical="center"/>
    </xf>
    <xf numFmtId="0" fontId="25" fillId="0" borderId="9" xfId="1" applyFont="1" applyBorder="1" applyAlignment="1">
      <alignment horizontal="center" vertical="center"/>
    </xf>
    <xf numFmtId="0" fontId="20" fillId="0" borderId="8" xfId="1" applyFont="1" applyBorder="1" applyAlignment="1">
      <alignment horizontal="center" vertical="center"/>
    </xf>
    <xf numFmtId="0" fontId="20" fillId="0" borderId="9" xfId="1" applyFont="1" applyBorder="1" applyAlignment="1">
      <alignment horizontal="center" vertical="center"/>
    </xf>
    <xf numFmtId="0" fontId="20" fillId="0" borderId="10" xfId="1" applyFont="1" applyBorder="1" applyAlignment="1">
      <alignment horizontal="center" vertical="center"/>
    </xf>
    <xf numFmtId="0" fontId="25" fillId="0" borderId="1" xfId="1" applyFont="1" applyBorder="1" applyAlignment="1">
      <alignment horizontal="center" vertical="center"/>
    </xf>
    <xf numFmtId="0" fontId="20" fillId="0" borderId="13" xfId="1" applyFont="1" applyBorder="1" applyAlignment="1">
      <alignment horizontal="center" vertical="center"/>
    </xf>
    <xf numFmtId="0" fontId="20" fillId="0" borderId="24" xfId="1" applyFont="1" applyBorder="1" applyAlignment="1">
      <alignment horizontal="center" vertical="center"/>
    </xf>
    <xf numFmtId="0" fontId="20" fillId="0" borderId="2" xfId="1" applyFont="1" applyBorder="1" applyAlignment="1">
      <alignment horizontal="center" vertical="center"/>
    </xf>
    <xf numFmtId="0" fontId="44" fillId="0" borderId="0" xfId="1" applyFont="1" applyAlignment="1">
      <alignment horizontal="center"/>
    </xf>
    <xf numFmtId="0" fontId="29" fillId="13" borderId="12" xfId="1" applyFont="1" applyFill="1" applyBorder="1" applyAlignment="1">
      <alignment horizontal="center"/>
    </xf>
    <xf numFmtId="0" fontId="29" fillId="13" borderId="11" xfId="1" applyFont="1" applyFill="1" applyBorder="1" applyAlignment="1">
      <alignment horizontal="center"/>
    </xf>
    <xf numFmtId="0" fontId="18" fillId="24" borderId="26" xfId="0" applyFont="1" applyFill="1" applyBorder="1" applyAlignment="1" applyProtection="1">
      <alignment horizontal="center" vertical="center" wrapText="1"/>
      <protection locked="0"/>
    </xf>
  </cellXfs>
  <cellStyles count="3">
    <cellStyle name="Lien hypertexte" xfId="2" builtinId="8"/>
    <cellStyle name="Normal" xfId="0" builtinId="0"/>
    <cellStyle name="Normal 2" xfId="1" xr:uid="{72B6D947-90AF-49C6-8416-0480CE7B8C16}"/>
  </cellStyles>
  <dxfs count="288">
    <dxf>
      <font>
        <strike val="0"/>
        <condense val="0"/>
        <extend val="0"/>
        <color indexed="10"/>
      </font>
      <fill>
        <patternFill>
          <bgColor indexed="10"/>
        </patternFill>
      </fill>
      <border>
        <left/>
        <right/>
        <top/>
        <bottom/>
      </border>
    </dxf>
    <dxf>
      <font>
        <strike val="0"/>
        <condense val="0"/>
        <extend val="0"/>
        <color indexed="53"/>
      </font>
      <fill>
        <patternFill>
          <bgColor indexed="53"/>
        </patternFill>
      </fill>
      <border>
        <left/>
        <right/>
        <top/>
        <bottom/>
      </border>
    </dxf>
    <dxf>
      <font>
        <strike val="0"/>
        <condense val="0"/>
        <extend val="0"/>
        <color indexed="17"/>
      </font>
      <fill>
        <patternFill>
          <bgColor indexed="17"/>
        </patternFill>
      </fill>
      <border>
        <left/>
        <right/>
        <top/>
        <bottom/>
      </border>
    </dxf>
    <dxf>
      <font>
        <b/>
        <i val="0"/>
        <strike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strike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i val="0"/>
        <strike val="0"/>
        <condense val="0"/>
        <extend val="0"/>
        <color indexed="9"/>
      </font>
      <fill>
        <patternFill>
          <bgColor indexed="10"/>
        </patternFill>
      </fill>
      <border>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border diagonalUp="0" diagonalDown="0">
        <left style="thin">
          <color rgb="FF009999"/>
        </left>
        <right style="thin">
          <color rgb="FF009999"/>
        </right>
        <top style="thin">
          <color rgb="FF009999"/>
        </top>
        <bottom style="thin">
          <color rgb="FF009999"/>
        </bottom>
        <vertical style="thin">
          <color rgb="FF009999"/>
        </vertical>
        <horizontal style="thin">
          <color rgb="FF009999"/>
        </horizontal>
      </border>
    </dxf>
    <dxf>
      <border diagonalUp="0" diagonalDown="0">
        <left style="thin">
          <color rgb="FF009999"/>
        </left>
        <right style="thin">
          <color rgb="FF009999"/>
        </right>
        <top style="thin">
          <color rgb="FF009999"/>
        </top>
        <bottom style="thin">
          <color rgb="FF009999"/>
        </bottom>
        <vertical style="thin">
          <color rgb="FF009999"/>
        </vertical>
        <horizontal style="thin">
          <color rgb="FF009999"/>
        </horizontal>
      </border>
    </dxf>
    <dxf>
      <border diagonalUp="0" diagonalDown="0">
        <left style="thin">
          <color rgb="FF009999"/>
        </left>
        <right style="thin">
          <color rgb="FF009999"/>
        </right>
        <top style="thin">
          <color rgb="FF009999"/>
        </top>
        <bottom style="thin">
          <color rgb="FF009999"/>
        </bottom>
        <vertical style="thin">
          <color rgb="FF009999"/>
        </vertical>
        <horizontal style="thin">
          <color rgb="FF009999"/>
        </horizontal>
      </border>
    </dxf>
    <dxf>
      <border diagonalUp="0" diagonalDown="0">
        <left style="thin">
          <color rgb="FF009999"/>
        </left>
        <right style="thin">
          <color rgb="FF009999"/>
        </right>
        <top style="thin">
          <color rgb="FF009999"/>
        </top>
        <bottom style="thin">
          <color rgb="FF009999"/>
        </bottom>
        <vertical style="thin">
          <color rgb="FF009999"/>
        </vertical>
        <horizontal style="thin">
          <color rgb="FF009999"/>
        </horizontal>
      </border>
    </dxf>
    <dxf>
      <border diagonalUp="0" diagonalDown="0">
        <left style="thin">
          <color rgb="FF009999"/>
        </left>
        <right style="thin">
          <color rgb="FF009999"/>
        </right>
        <top style="thin">
          <color rgb="FF009999"/>
        </top>
        <bottom style="thin">
          <color rgb="FF009999"/>
        </bottom>
        <vertical style="thin">
          <color rgb="FF009999"/>
        </vertical>
        <horizontal style="thin">
          <color rgb="FF009999"/>
        </horizontal>
      </border>
    </dxf>
    <dxf>
      <border diagonalUp="0" diagonalDown="0">
        <left style="thin">
          <color rgb="FF009999"/>
        </left>
        <right style="thin">
          <color rgb="FF009999"/>
        </right>
        <top style="thin">
          <color rgb="FF009999"/>
        </top>
        <bottom style="thin">
          <color rgb="FF009999"/>
        </bottom>
        <vertical style="thin">
          <color rgb="FF009999"/>
        </vertical>
        <horizontal style="thin">
          <color rgb="FF009999"/>
        </horizontal>
      </border>
    </dxf>
    <dxf>
      <border diagonalUp="0" diagonalDown="0">
        <left style="thin">
          <color rgb="FF009999"/>
        </left>
        <right style="thin">
          <color rgb="FF009999"/>
        </right>
        <top style="thin">
          <color rgb="FF009999"/>
        </top>
        <bottom style="thin">
          <color rgb="FF009999"/>
        </bottom>
        <vertical style="thin">
          <color rgb="FF009999"/>
        </vertical>
        <horizontal style="thin">
          <color rgb="FF009999"/>
        </horizontal>
      </border>
    </dxf>
    <dxf>
      <border diagonalUp="0" diagonalDown="0">
        <left style="thin">
          <color rgb="FF009999"/>
        </left>
        <right style="thin">
          <color rgb="FF009999"/>
        </right>
        <top style="thin">
          <color rgb="FF009999"/>
        </top>
        <bottom style="thin">
          <color rgb="FF009999"/>
        </bottom>
        <vertical style="thin">
          <color rgb="FF009999"/>
        </vertical>
        <horizontal style="thin">
          <color rgb="FF009999"/>
        </horizontal>
      </border>
    </dxf>
    <dxf>
      <border diagonalUp="0" diagonalDown="0">
        <left style="thin">
          <color rgb="FF009999"/>
        </left>
        <right style="thin">
          <color rgb="FF009999"/>
        </right>
        <top style="thin">
          <color rgb="FF009999"/>
        </top>
        <bottom style="thin">
          <color rgb="FF009999"/>
        </bottom>
        <vertical style="thin">
          <color rgb="FF009999"/>
        </vertical>
        <horizontal style="thin">
          <color rgb="FF009999"/>
        </horizontal>
      </border>
    </dxf>
    <dxf>
      <border diagonalUp="0" diagonalDown="0">
        <left style="thin">
          <color rgb="FF009999"/>
        </left>
        <right style="thin">
          <color rgb="FF009999"/>
        </right>
        <top style="thin">
          <color rgb="FF009999"/>
        </top>
        <bottom style="thin">
          <color rgb="FF009999"/>
        </bottom>
        <vertical style="thin">
          <color rgb="FF009999"/>
        </vertical>
        <horizontal style="thin">
          <color rgb="FF009999"/>
        </horizontal>
      </border>
    </dxf>
    <dxf>
      <border outline="0">
        <bottom style="thin">
          <color indexed="64"/>
        </bottom>
      </border>
    </dxf>
    <dxf>
      <font>
        <b/>
        <i val="0"/>
        <strike val="0"/>
        <condense val="0"/>
        <extend val="0"/>
        <outline val="0"/>
        <shadow val="0"/>
        <u val="none"/>
        <vertAlign val="baseline"/>
        <sz val="14"/>
        <color rgb="FFFFFFFF"/>
        <name val="Arial"/>
        <family val="2"/>
        <scheme val="none"/>
      </font>
      <fill>
        <patternFill patternType="solid">
          <fgColor rgb="FF000000"/>
          <bgColor rgb="FF31869B"/>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strike val="0"/>
        <outline val="0"/>
        <shadow val="0"/>
        <u val="none"/>
        <vertAlign val="baseline"/>
        <sz val="14"/>
        <color theme="0"/>
        <name val="Calibri"/>
        <family val="2"/>
        <scheme val="minor"/>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font>
      <numFmt numFmtId="1" formatCode="0"/>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000000"/>
        </top>
      </border>
    </dxf>
    <dxf>
      <alignment horizontal="center" vertical="center"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4"/>
        <color rgb="FFFFFFFF"/>
        <name val="Arial"/>
        <family val="2"/>
        <scheme val="none"/>
      </font>
      <fill>
        <patternFill patternType="solid">
          <fgColor rgb="FF000000"/>
          <bgColor rgb="FF808080"/>
        </patternFill>
      </fill>
      <alignment horizontal="center" vertical="center" textRotation="0" wrapText="1" indent="0" justifyLastLine="0" shrinkToFit="0" readingOrder="0"/>
      <border diagonalUp="0" diagonalDown="0">
        <left style="thin">
          <color rgb="FF000000"/>
        </left>
        <right style="thin">
          <color rgb="FF000000"/>
        </right>
        <top/>
        <bottom/>
      </border>
      <protection locked="0" hidden="0"/>
    </dxf>
    <dxf>
      <fill>
        <patternFill>
          <bgColor rgb="FFFF0000"/>
        </patternFill>
      </fill>
    </dxf>
    <dxf>
      <fill>
        <patternFill>
          <bgColor theme="5"/>
        </patternFill>
      </fill>
    </dxf>
    <dxf>
      <fill>
        <patternFill>
          <bgColor rgb="FF00B050"/>
        </patternFill>
      </fill>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strike val="0"/>
        <outline val="0"/>
        <shadow val="0"/>
        <u val="none"/>
        <vertAlign val="baseline"/>
        <sz val="14"/>
        <color theme="0"/>
        <name val="Calibri"/>
        <family val="2"/>
        <scheme val="minor"/>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font>
      <numFmt numFmtId="1" formatCode="0"/>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000000"/>
        </top>
      </border>
    </dxf>
    <dxf>
      <alignment horizontal="center" vertical="center"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4"/>
        <color rgb="FFFFFFFF"/>
        <name val="Arial"/>
        <family val="2"/>
        <scheme val="none"/>
      </font>
      <fill>
        <patternFill patternType="solid">
          <fgColor rgb="FF000000"/>
          <bgColor rgb="FF808080"/>
        </patternFill>
      </fill>
      <alignment horizontal="center" vertical="center" textRotation="0" wrapText="1" indent="0" justifyLastLine="0" shrinkToFit="0" readingOrder="0"/>
      <border diagonalUp="0" diagonalDown="0">
        <left style="thin">
          <color rgb="FF000000"/>
        </left>
        <right style="thin">
          <color rgb="FF000000"/>
        </right>
        <top/>
        <bottom/>
      </border>
      <protection locked="0" hidden="0"/>
    </dxf>
    <dxf>
      <fill>
        <patternFill>
          <bgColor rgb="FFFF0000"/>
        </patternFill>
      </fill>
    </dxf>
    <dxf>
      <fill>
        <patternFill>
          <bgColor theme="5"/>
        </patternFill>
      </fill>
    </dxf>
    <dxf>
      <fill>
        <patternFill>
          <bgColor rgb="FF00B050"/>
        </patternFill>
      </fill>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strike val="0"/>
        <outline val="0"/>
        <shadow val="0"/>
        <u val="none"/>
        <vertAlign val="baseline"/>
        <sz val="14"/>
        <color theme="0"/>
        <name val="Calibri"/>
        <family val="2"/>
        <scheme val="minor"/>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font>
      <numFmt numFmtId="1" formatCode="0"/>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000000"/>
        </top>
      </border>
    </dxf>
    <dxf>
      <alignment horizontal="center" vertical="center"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4"/>
        <color rgb="FFFFFFFF"/>
        <name val="Arial"/>
        <family val="2"/>
        <scheme val="none"/>
      </font>
      <fill>
        <patternFill patternType="solid">
          <fgColor rgb="FF000000"/>
          <bgColor rgb="FF808080"/>
        </patternFill>
      </fill>
      <alignment horizontal="center" vertical="center" textRotation="0" wrapText="1" indent="0" justifyLastLine="0" shrinkToFit="0" readingOrder="0"/>
      <border diagonalUp="0" diagonalDown="0">
        <left style="thin">
          <color rgb="FF000000"/>
        </left>
        <right style="thin">
          <color rgb="FF000000"/>
        </right>
        <top/>
        <bottom/>
      </border>
      <protection locked="0" hidden="0"/>
    </dxf>
    <dxf>
      <fill>
        <patternFill>
          <bgColor rgb="FFFF0000"/>
        </patternFill>
      </fill>
    </dxf>
    <dxf>
      <fill>
        <patternFill>
          <bgColor theme="5"/>
        </patternFill>
      </fill>
    </dxf>
    <dxf>
      <fill>
        <patternFill>
          <bgColor rgb="FF00B050"/>
        </patternFill>
      </fill>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strike val="0"/>
        <outline val="0"/>
        <shadow val="0"/>
        <u val="none"/>
        <vertAlign val="baseline"/>
        <sz val="14"/>
        <color theme="0"/>
        <name val="Calibri"/>
        <family val="2"/>
        <scheme val="minor"/>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font>
      <numFmt numFmtId="1" formatCode="0"/>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000000"/>
        </top>
      </border>
    </dxf>
    <dxf>
      <alignment horizontal="center" vertical="center"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4"/>
        <color rgb="FFFFFFFF"/>
        <name val="Arial"/>
        <family val="2"/>
        <scheme val="none"/>
      </font>
      <fill>
        <patternFill patternType="solid">
          <fgColor rgb="FF000000"/>
          <bgColor rgb="FF808080"/>
        </patternFill>
      </fill>
      <alignment horizontal="center" vertical="center" textRotation="0" wrapText="1" indent="0" justifyLastLine="0" shrinkToFit="0" readingOrder="0"/>
      <border diagonalUp="0" diagonalDown="0">
        <left style="thin">
          <color rgb="FF000000"/>
        </left>
        <right style="thin">
          <color rgb="FF000000"/>
        </right>
        <top/>
        <bottom/>
      </border>
      <protection locked="0" hidden="0"/>
    </dxf>
    <dxf>
      <fill>
        <patternFill>
          <bgColor rgb="FFFF0000"/>
        </patternFill>
      </fill>
    </dxf>
    <dxf>
      <fill>
        <patternFill>
          <bgColor theme="5"/>
        </patternFill>
      </fill>
    </dxf>
    <dxf>
      <fill>
        <patternFill>
          <bgColor rgb="FF00B050"/>
        </patternFill>
      </fill>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strike val="0"/>
        <outline val="0"/>
        <shadow val="0"/>
        <u val="none"/>
        <vertAlign val="baseline"/>
        <sz val="14"/>
        <color theme="0"/>
        <name val="Calibri"/>
        <family val="2"/>
        <scheme val="minor"/>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font>
      <numFmt numFmtId="1" formatCode="0"/>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000000"/>
        </top>
      </border>
    </dxf>
    <dxf>
      <alignment horizontal="center" vertical="center"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4"/>
        <color rgb="FFFFFFFF"/>
        <name val="Arial"/>
        <family val="2"/>
        <scheme val="none"/>
      </font>
      <fill>
        <patternFill patternType="solid">
          <fgColor rgb="FF000000"/>
          <bgColor rgb="FF808080"/>
        </patternFill>
      </fill>
      <alignment horizontal="center" vertical="center" textRotation="0" wrapText="1" indent="0" justifyLastLine="0" shrinkToFit="0" readingOrder="0"/>
      <border diagonalUp="0" diagonalDown="0">
        <left style="thin">
          <color rgb="FF000000"/>
        </left>
        <right style="thin">
          <color rgb="FF000000"/>
        </right>
        <top/>
        <bottom/>
      </border>
      <protection locked="0" hidden="0"/>
    </dxf>
    <dxf>
      <fill>
        <patternFill>
          <bgColor rgb="FFFF0000"/>
        </patternFill>
      </fill>
    </dxf>
    <dxf>
      <fill>
        <patternFill>
          <bgColor theme="5"/>
        </patternFill>
      </fill>
    </dxf>
    <dxf>
      <fill>
        <patternFill>
          <bgColor rgb="FF00B050"/>
        </patternFill>
      </fill>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strike val="0"/>
        <outline val="0"/>
        <shadow val="0"/>
        <u val="none"/>
        <vertAlign val="baseline"/>
        <sz val="14"/>
        <color theme="0"/>
        <name val="Calibri"/>
        <family val="2"/>
        <scheme val="minor"/>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font>
      <numFmt numFmtId="1" formatCode="0"/>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000000"/>
        </top>
      </border>
    </dxf>
    <dxf>
      <alignment horizontal="center" vertical="center"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4"/>
        <color rgb="FFFFFFFF"/>
        <name val="Arial"/>
        <family val="2"/>
        <scheme val="none"/>
      </font>
      <fill>
        <patternFill patternType="solid">
          <fgColor rgb="FF000000"/>
          <bgColor rgb="FF808080"/>
        </patternFill>
      </fill>
      <alignment horizontal="center" vertical="center" textRotation="0" wrapText="1" indent="0" justifyLastLine="0" shrinkToFit="0" readingOrder="0"/>
      <border diagonalUp="0" diagonalDown="0">
        <left style="thin">
          <color rgb="FF000000"/>
        </left>
        <right style="thin">
          <color rgb="FF000000"/>
        </right>
        <top/>
        <bottom/>
      </border>
      <protection locked="0" hidden="0"/>
    </dxf>
    <dxf>
      <fill>
        <patternFill>
          <bgColor rgb="FFFF0000"/>
        </patternFill>
      </fill>
    </dxf>
    <dxf>
      <fill>
        <patternFill>
          <bgColor theme="5"/>
        </patternFill>
      </fill>
    </dxf>
    <dxf>
      <fill>
        <patternFill>
          <bgColor rgb="FF00B050"/>
        </patternFill>
      </fill>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strike val="0"/>
        <outline val="0"/>
        <shadow val="0"/>
        <u val="none"/>
        <vertAlign val="baseline"/>
        <sz val="14"/>
        <color theme="0"/>
        <name val="Calibri"/>
        <family val="2"/>
        <scheme val="minor"/>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font>
      <numFmt numFmtId="1" formatCode="0"/>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rgb="FFFFC000"/>
        </top>
        <bottom style="thin">
          <color rgb="FFFFC000"/>
        </bottom>
        <vertical/>
        <horizontal style="thin">
          <color rgb="FFFFC000"/>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000000"/>
        </top>
      </border>
    </dxf>
    <dxf>
      <alignment horizontal="center" vertical="center"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4"/>
        <color rgb="FFFFFFFF"/>
        <name val="Arial"/>
        <family val="2"/>
        <scheme val="none"/>
      </font>
      <fill>
        <patternFill patternType="solid">
          <fgColor rgb="FF000000"/>
          <bgColor rgb="FF808080"/>
        </patternFill>
      </fill>
      <alignment horizontal="center" vertical="center" textRotation="0" wrapText="1" indent="0" justifyLastLine="0" shrinkToFit="0" readingOrder="0"/>
      <border diagonalUp="0" diagonalDown="0">
        <left style="thin">
          <color rgb="FF000000"/>
        </left>
        <right style="thin">
          <color rgb="FF000000"/>
        </right>
        <top/>
        <bottom/>
      </border>
      <protection locked="0" hidden="0"/>
    </dxf>
    <dxf>
      <fill>
        <patternFill>
          <bgColor rgb="FFFF0000"/>
        </patternFill>
      </fill>
    </dxf>
    <dxf>
      <fill>
        <patternFill>
          <bgColor theme="5"/>
        </patternFill>
      </fill>
    </dxf>
    <dxf>
      <fill>
        <patternFill>
          <bgColor rgb="FF00B050"/>
        </patternFill>
      </fill>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strike val="0"/>
        <outline val="0"/>
        <shadow val="0"/>
        <u val="none"/>
        <vertAlign val="baseline"/>
        <sz val="14"/>
        <color theme="0"/>
        <name val="Calibri"/>
        <family val="2"/>
        <scheme val="minor"/>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font>
      <numFmt numFmtId="1" formatCode="0"/>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rgb="FFFFC000"/>
        </top>
        <bottom style="thin">
          <color rgb="FFFFC000"/>
        </bottom>
        <vertical/>
        <horizontal style="thin">
          <color rgb="FFFFC000"/>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numFmt numFmtId="0" formatCode="Genera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000000"/>
        </top>
      </border>
    </dxf>
    <dxf>
      <alignment horizontal="center" vertical="center" wrapText="1" indent="0" justifyLastLine="0" shrinkToFit="0" readingOrder="0"/>
    </dxf>
    <dxf>
      <border outline="0">
        <bottom style="medium">
          <color rgb="FF000000"/>
        </bottom>
      </border>
    </dxf>
    <dxf>
      <font>
        <b/>
        <i val="0"/>
        <strike val="0"/>
        <condense val="0"/>
        <extend val="0"/>
        <outline val="0"/>
        <shadow val="0"/>
        <u val="none"/>
        <vertAlign val="baseline"/>
        <sz val="14"/>
        <color rgb="FFFFFFFF"/>
        <name val="Arial"/>
        <family val="2"/>
        <scheme val="none"/>
      </font>
      <fill>
        <patternFill patternType="solid">
          <fgColor rgb="FF000000"/>
          <bgColor rgb="FF808080"/>
        </patternFill>
      </fill>
      <alignment horizontal="center" vertical="center" textRotation="0" wrapText="1" indent="0" justifyLastLine="0" shrinkToFit="0" readingOrder="0"/>
      <border diagonalUp="0" diagonalDown="0">
        <left style="thin">
          <color rgb="FF000000"/>
        </left>
        <right style="thin">
          <color rgb="FF000000"/>
        </right>
        <top/>
        <bottom/>
      </border>
    </dxf>
    <dxf>
      <fill>
        <patternFill>
          <bgColor rgb="FFFF0000"/>
        </patternFill>
      </fill>
    </dxf>
    <dxf>
      <fill>
        <patternFill>
          <bgColor theme="5"/>
        </patternFill>
      </fill>
    </dxf>
    <dxf>
      <fill>
        <patternFill>
          <bgColor rgb="FF00B050"/>
        </patternFill>
      </fill>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strike val="0"/>
        <outline val="0"/>
        <shadow val="0"/>
        <u val="none"/>
        <vertAlign val="baseline"/>
        <sz val="14"/>
        <color theme="0"/>
        <name val="Calibri"/>
        <family val="2"/>
        <scheme val="minor"/>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font>
      <numFmt numFmtId="1" formatCode="0"/>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numFmt numFmtId="0" formatCode="Genera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000000"/>
        </top>
      </border>
    </dxf>
    <dxf>
      <alignment horizontal="center" vertical="center" wrapText="1" indent="0" justifyLastLine="0" shrinkToFit="0" readingOrder="0"/>
    </dxf>
    <dxf>
      <border outline="0">
        <bottom style="medium">
          <color rgb="FF000000"/>
        </bottom>
      </border>
    </dxf>
    <dxf>
      <font>
        <b/>
        <i val="0"/>
        <strike val="0"/>
        <condense val="0"/>
        <extend val="0"/>
        <outline val="0"/>
        <shadow val="0"/>
        <u val="none"/>
        <vertAlign val="baseline"/>
        <sz val="14"/>
        <color rgb="FFFFFFFF"/>
        <name val="Arial"/>
        <family val="2"/>
        <scheme val="none"/>
      </font>
      <fill>
        <patternFill patternType="solid">
          <fgColor rgb="FF000000"/>
          <bgColor rgb="FF808080"/>
        </patternFill>
      </fill>
      <alignment horizontal="center" vertical="center" textRotation="0" wrapText="1" indent="0" justifyLastLine="0" shrinkToFit="0" readingOrder="0"/>
      <border diagonalUp="0" diagonalDown="0">
        <left style="thin">
          <color rgb="FF000000"/>
        </left>
        <right style="thin">
          <color rgb="FF000000"/>
        </right>
        <top/>
        <bottom/>
      </border>
    </dxf>
    <dxf>
      <fill>
        <patternFill>
          <bgColor rgb="FFFF0000"/>
        </patternFill>
      </fill>
    </dxf>
    <dxf>
      <fill>
        <patternFill>
          <bgColor theme="5"/>
        </patternFill>
      </fill>
    </dxf>
    <dxf>
      <fill>
        <patternFill>
          <bgColor rgb="FF00B050"/>
        </patternFill>
      </fill>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strike val="0"/>
        <outline val="0"/>
        <shadow val="0"/>
        <u val="none"/>
        <vertAlign val="baseline"/>
        <sz val="14"/>
        <color theme="0"/>
        <name val="Calibri"/>
        <family val="2"/>
        <scheme val="minor"/>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font>
      <numFmt numFmtId="1" formatCode="0"/>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000000"/>
        </top>
      </border>
    </dxf>
    <dxf>
      <alignment horizontal="center" vertical="center"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4"/>
        <color rgb="FFFFFFFF"/>
        <name val="Arial"/>
        <family val="2"/>
        <scheme val="none"/>
      </font>
      <fill>
        <patternFill patternType="solid">
          <fgColor rgb="FF000000"/>
          <bgColor rgb="FF808080"/>
        </patternFill>
      </fill>
      <alignment horizontal="center" vertical="center" textRotation="0" wrapText="1" indent="0" justifyLastLine="0" shrinkToFit="0" readingOrder="0"/>
      <border diagonalUp="0" diagonalDown="0">
        <left style="thin">
          <color rgb="FF000000"/>
        </left>
        <right style="thin">
          <color rgb="FF000000"/>
        </right>
        <top/>
        <bottom/>
      </border>
      <protection locked="0" hidden="0"/>
    </dxf>
    <dxf>
      <fill>
        <patternFill>
          <bgColor rgb="FFFF0000"/>
        </patternFill>
      </fill>
    </dxf>
    <dxf>
      <fill>
        <patternFill>
          <bgColor theme="5"/>
        </patternFill>
      </fill>
    </dxf>
    <dxf>
      <fill>
        <patternFill>
          <bgColor rgb="FF00B050"/>
        </patternFill>
      </fill>
    </dxf>
    <dxf>
      <font>
        <b/>
        <i val="0"/>
        <color theme="0"/>
      </font>
      <fill>
        <patternFill>
          <bgColor rgb="FF00B050"/>
        </patternFill>
      </fill>
    </dxf>
    <dxf>
      <font>
        <b/>
        <i val="0"/>
        <color theme="0"/>
      </font>
      <fill>
        <patternFill>
          <bgColor rgb="FFFF0000"/>
        </patternFill>
      </fill>
    </dxf>
    <dxf>
      <fill>
        <patternFill>
          <bgColor rgb="FFB2EDEC"/>
        </patternFill>
      </fill>
    </dxf>
    <dxf>
      <fill>
        <patternFill>
          <bgColor rgb="FF33CCCC"/>
        </patternFill>
      </fill>
    </dxf>
    <dxf>
      <fill>
        <patternFill>
          <bgColor rgb="FF33CCCC"/>
        </patternFill>
      </fill>
    </dxf>
  </dxfs>
  <tableStyles count="4" defaultTableStyle="Style de tableau 3" defaultPivotStyle="PivotStyleLight16">
    <tableStyle name="Style de tableau 1" pivot="0" count="0" xr9:uid="{3E4FB1CC-CB91-433E-A499-7392F7BAE305}"/>
    <tableStyle name="Style de tableau 2" pivot="0" count="1" xr9:uid="{075C54AC-6655-44EC-AE41-9228E04F93BC}">
      <tableStyleElement type="firstRowStripe" dxfId="287"/>
    </tableStyle>
    <tableStyle name="Style de tableau 3" pivot="0" count="1" xr9:uid="{53FAB15E-24C4-4278-9EB6-92E5B4E35E35}">
      <tableStyleElement type="firstRowStripe" dxfId="286"/>
    </tableStyle>
    <tableStyle name="Style de tableau 4" pivot="0" count="1" xr9:uid="{50B55EFE-816F-448C-8852-A8ED01F9A23C}">
      <tableStyleElement type="firstRowStripe" dxfId="285"/>
    </tableStyle>
  </tableStyles>
  <colors>
    <mruColors>
      <color rgb="FF33CCCC"/>
      <color rgb="FFFFE1EB"/>
      <color rgb="FFFFAFCA"/>
      <color rgb="FFFF0066"/>
      <color rgb="FF808080"/>
      <color rgb="FFF79646"/>
      <color rgb="FF009999"/>
      <color rgb="FFB2ED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257175</xdr:colOff>
      <xdr:row>15</xdr:row>
      <xdr:rowOff>371475</xdr:rowOff>
    </xdr:from>
    <xdr:to>
      <xdr:col>5</xdr:col>
      <xdr:colOff>142875</xdr:colOff>
      <xdr:row>17</xdr:row>
      <xdr:rowOff>133350</xdr:rowOff>
    </xdr:to>
    <xdr:sp macro="" textlink="">
      <xdr:nvSpPr>
        <xdr:cNvPr id="6" name="Rectangle 1">
          <a:extLst>
            <a:ext uri="{FF2B5EF4-FFF2-40B4-BE49-F238E27FC236}">
              <a16:creationId xmlns:a16="http://schemas.microsoft.com/office/drawing/2014/main" id="{B31E6091-89D1-4213-A9B4-FC69C791B8A5}"/>
            </a:ext>
          </a:extLst>
        </xdr:cNvPr>
        <xdr:cNvSpPr>
          <a:spLocks noChangeArrowheads="1"/>
        </xdr:cNvSpPr>
      </xdr:nvSpPr>
      <xdr:spPr bwMode="auto">
        <a:xfrm>
          <a:off x="2444115" y="6185535"/>
          <a:ext cx="6195060" cy="356235"/>
        </a:xfrm>
        <a:prstGeom prst="rect">
          <a:avLst/>
        </a:prstGeom>
        <a:noFill/>
        <a:ln>
          <a:noFill/>
        </a:ln>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0" u="none" strike="noStrike" kern="0" cap="none" spc="0" normalizeH="0" baseline="0" noProof="0">
              <a:ln>
                <a:noFill/>
              </a:ln>
              <a:solidFill>
                <a:srgbClr val="000000"/>
              </a:solidFill>
              <a:effectLst/>
              <a:uLnTx/>
              <a:uFillTx/>
              <a:latin typeface="Times New Roman"/>
              <a:cs typeface="Times New Roman"/>
            </a:rPr>
            <a:t> </a:t>
          </a:r>
          <a:endParaRPr kumimoji="0" lang="fr-FR" sz="10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3</xdr:col>
      <xdr:colOff>0</xdr:colOff>
      <xdr:row>10</xdr:row>
      <xdr:rowOff>0</xdr:rowOff>
    </xdr:from>
    <xdr:to>
      <xdr:col>3</xdr:col>
      <xdr:colOff>650997</xdr:colOff>
      <xdr:row>10</xdr:row>
      <xdr:rowOff>550863</xdr:rowOff>
    </xdr:to>
    <xdr:pic>
      <xdr:nvPicPr>
        <xdr:cNvPr id="10" name="Image 9">
          <a:extLst>
            <a:ext uri="{FF2B5EF4-FFF2-40B4-BE49-F238E27FC236}">
              <a16:creationId xmlns:a16="http://schemas.microsoft.com/office/drawing/2014/main" id="{95A710EA-C575-41EB-B22B-34AD0214EB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3590925"/>
          <a:ext cx="650997" cy="55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9619</xdr:rowOff>
    </xdr:from>
    <xdr:to>
      <xdr:col>3</xdr:col>
      <xdr:colOff>2119918</xdr:colOff>
      <xdr:row>0</xdr:row>
      <xdr:rowOff>1552575</xdr:rowOff>
    </xdr:to>
    <xdr:pic>
      <xdr:nvPicPr>
        <xdr:cNvPr id="11" name="Image 10">
          <a:extLst>
            <a:ext uri="{FF2B5EF4-FFF2-40B4-BE49-F238E27FC236}">
              <a16:creationId xmlns:a16="http://schemas.microsoft.com/office/drawing/2014/main" id="{5CEA6BE9-80D7-4A39-8D79-66D41AC0D5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34200" y="9619"/>
          <a:ext cx="2178800" cy="1542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1793499</xdr:colOff>
      <xdr:row>0</xdr:row>
      <xdr:rowOff>0</xdr:rowOff>
    </xdr:from>
    <xdr:to>
      <xdr:col>3</xdr:col>
      <xdr:colOff>2390117</xdr:colOff>
      <xdr:row>0</xdr:row>
      <xdr:rowOff>681068</xdr:rowOff>
    </xdr:to>
    <xdr:pic>
      <xdr:nvPicPr>
        <xdr:cNvPr id="12" name="Image 11">
          <a:extLst>
            <a:ext uri="{FF2B5EF4-FFF2-40B4-BE49-F238E27FC236}">
              <a16:creationId xmlns:a16="http://schemas.microsoft.com/office/drawing/2014/main" id="{87BFA4F6-038F-45FF-8AEC-B129A77C0737}"/>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547590" y="0"/>
          <a:ext cx="596618" cy="6810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1131026</xdr:colOff>
      <xdr:row>0</xdr:row>
      <xdr:rowOff>62320</xdr:rowOff>
    </xdr:from>
    <xdr:to>
      <xdr:col>3</xdr:col>
      <xdr:colOff>97320</xdr:colOff>
      <xdr:row>1</xdr:row>
      <xdr:rowOff>512173</xdr:rowOff>
    </xdr:to>
    <xdr:pic>
      <xdr:nvPicPr>
        <xdr:cNvPr id="2" name="Image 1">
          <a:extLst>
            <a:ext uri="{FF2B5EF4-FFF2-40B4-BE49-F238E27FC236}">
              <a16:creationId xmlns:a16="http://schemas.microsoft.com/office/drawing/2014/main" id="{1AE3E075-18FA-4377-A2AB-50571F0DBB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866" y="58510"/>
          <a:ext cx="1284679" cy="958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74023</xdr:rowOff>
    </xdr:from>
    <xdr:to>
      <xdr:col>2</xdr:col>
      <xdr:colOff>1142097</xdr:colOff>
      <xdr:row>1</xdr:row>
      <xdr:rowOff>555716</xdr:rowOff>
    </xdr:to>
    <xdr:pic>
      <xdr:nvPicPr>
        <xdr:cNvPr id="3" name="Image 2">
          <a:extLst>
            <a:ext uri="{FF2B5EF4-FFF2-40B4-BE49-F238E27FC236}">
              <a16:creationId xmlns:a16="http://schemas.microsoft.com/office/drawing/2014/main" id="{CA5BD2AA-EBDC-46B6-ACC6-ABE0B5D8F4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74023"/>
          <a:ext cx="1142097" cy="98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2224494</xdr:colOff>
      <xdr:row>0</xdr:row>
      <xdr:rowOff>0</xdr:rowOff>
    </xdr:from>
    <xdr:to>
      <xdr:col>3</xdr:col>
      <xdr:colOff>511958</xdr:colOff>
      <xdr:row>1</xdr:row>
      <xdr:rowOff>93888</xdr:rowOff>
    </xdr:to>
    <xdr:pic>
      <xdr:nvPicPr>
        <xdr:cNvPr id="4" name="Image 3">
          <a:extLst>
            <a:ext uri="{FF2B5EF4-FFF2-40B4-BE49-F238E27FC236}">
              <a16:creationId xmlns:a16="http://schemas.microsoft.com/office/drawing/2014/main" id="{BAA9FD62-E09A-4C0B-8905-8F022CEEF4EC}"/>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6954" y="0"/>
          <a:ext cx="598229" cy="5987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1131026</xdr:colOff>
      <xdr:row>0</xdr:row>
      <xdr:rowOff>62320</xdr:rowOff>
    </xdr:from>
    <xdr:to>
      <xdr:col>3</xdr:col>
      <xdr:colOff>93510</xdr:colOff>
      <xdr:row>1</xdr:row>
      <xdr:rowOff>515983</xdr:rowOff>
    </xdr:to>
    <xdr:pic>
      <xdr:nvPicPr>
        <xdr:cNvPr id="2" name="Image 1">
          <a:extLst>
            <a:ext uri="{FF2B5EF4-FFF2-40B4-BE49-F238E27FC236}">
              <a16:creationId xmlns:a16="http://schemas.microsoft.com/office/drawing/2014/main" id="{500A5A96-7933-4B0B-A1EB-6DB32C4E28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866" y="58510"/>
          <a:ext cx="1280869" cy="9622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74023</xdr:rowOff>
    </xdr:from>
    <xdr:to>
      <xdr:col>2</xdr:col>
      <xdr:colOff>1142097</xdr:colOff>
      <xdr:row>1</xdr:row>
      <xdr:rowOff>551906</xdr:rowOff>
    </xdr:to>
    <xdr:pic>
      <xdr:nvPicPr>
        <xdr:cNvPr id="3" name="Image 2">
          <a:extLst>
            <a:ext uri="{FF2B5EF4-FFF2-40B4-BE49-F238E27FC236}">
              <a16:creationId xmlns:a16="http://schemas.microsoft.com/office/drawing/2014/main" id="{FFBF7CA6-3CDF-40C5-8A41-A53D7E3C59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74023"/>
          <a:ext cx="1142097" cy="98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2224494</xdr:colOff>
      <xdr:row>0</xdr:row>
      <xdr:rowOff>0</xdr:rowOff>
    </xdr:from>
    <xdr:to>
      <xdr:col>3</xdr:col>
      <xdr:colOff>515768</xdr:colOff>
      <xdr:row>1</xdr:row>
      <xdr:rowOff>97698</xdr:rowOff>
    </xdr:to>
    <xdr:pic>
      <xdr:nvPicPr>
        <xdr:cNvPr id="4" name="Image 3">
          <a:extLst>
            <a:ext uri="{FF2B5EF4-FFF2-40B4-BE49-F238E27FC236}">
              <a16:creationId xmlns:a16="http://schemas.microsoft.com/office/drawing/2014/main" id="{6C880695-5ED2-4EA4-8447-FEA51A1D5A99}"/>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6954" y="0"/>
          <a:ext cx="602039" cy="6025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771526</xdr:colOff>
      <xdr:row>4</xdr:row>
      <xdr:rowOff>95250</xdr:rowOff>
    </xdr:from>
    <xdr:to>
      <xdr:col>3</xdr:col>
      <xdr:colOff>2676526</xdr:colOff>
      <xdr:row>8</xdr:row>
      <xdr:rowOff>0</xdr:rowOff>
    </xdr:to>
    <xdr:sp macro="" textlink="">
      <xdr:nvSpPr>
        <xdr:cNvPr id="2" name="AutoShape 3">
          <a:extLst>
            <a:ext uri="{FF2B5EF4-FFF2-40B4-BE49-F238E27FC236}">
              <a16:creationId xmlns:a16="http://schemas.microsoft.com/office/drawing/2014/main" id="{A97D4160-FF3B-457E-943A-118F6D381B31}"/>
            </a:ext>
          </a:extLst>
        </xdr:cNvPr>
        <xdr:cNvSpPr>
          <a:spLocks noChangeArrowheads="1"/>
        </xdr:cNvSpPr>
      </xdr:nvSpPr>
      <xdr:spPr bwMode="auto">
        <a:xfrm>
          <a:off x="2348866" y="788670"/>
          <a:ext cx="1905000" cy="796290"/>
        </a:xfrm>
        <a:prstGeom prst="triangle">
          <a:avLst>
            <a:gd name="adj" fmla="val 50000"/>
          </a:avLst>
        </a:prstGeom>
        <a:solidFill>
          <a:srgbClr val="FFFFFF"/>
        </a:solidFill>
        <a:ln w="31750">
          <a:solidFill>
            <a:srgbClr val="000000"/>
          </a:solidFill>
          <a:miter lim="800000"/>
          <a:headEnd/>
          <a:tailEnd/>
        </a:ln>
      </xdr:spPr>
    </xdr:sp>
    <xdr:clientData/>
  </xdr:twoCellAnchor>
  <xdr:twoCellAnchor editAs="oneCell">
    <xdr:from>
      <xdr:col>0</xdr:col>
      <xdr:colOff>0</xdr:colOff>
      <xdr:row>2</xdr:row>
      <xdr:rowOff>0</xdr:rowOff>
    </xdr:from>
    <xdr:to>
      <xdr:col>0</xdr:col>
      <xdr:colOff>91440</xdr:colOff>
      <xdr:row>3</xdr:row>
      <xdr:rowOff>59055</xdr:rowOff>
    </xdr:to>
    <xdr:sp macro="" textlink="">
      <xdr:nvSpPr>
        <xdr:cNvPr id="3" name="Text Box 4">
          <a:extLst>
            <a:ext uri="{FF2B5EF4-FFF2-40B4-BE49-F238E27FC236}">
              <a16:creationId xmlns:a16="http://schemas.microsoft.com/office/drawing/2014/main" id="{556B3E50-E859-4012-82EF-18A00BD3B9FE}"/>
            </a:ext>
          </a:extLst>
        </xdr:cNvPr>
        <xdr:cNvSpPr txBox="1">
          <a:spLocks noChangeArrowheads="1"/>
        </xdr:cNvSpPr>
      </xdr:nvSpPr>
      <xdr:spPr bwMode="auto">
        <a:xfrm>
          <a:off x="0" y="358140"/>
          <a:ext cx="9525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561975</xdr:colOff>
      <xdr:row>2</xdr:row>
      <xdr:rowOff>114300</xdr:rowOff>
    </xdr:from>
    <xdr:to>
      <xdr:col>3</xdr:col>
      <xdr:colOff>3762375</xdr:colOff>
      <xdr:row>5</xdr:row>
      <xdr:rowOff>104775</xdr:rowOff>
    </xdr:to>
    <xdr:sp macro="" textlink="">
      <xdr:nvSpPr>
        <xdr:cNvPr id="4" name="Text Box 5">
          <a:extLst>
            <a:ext uri="{FF2B5EF4-FFF2-40B4-BE49-F238E27FC236}">
              <a16:creationId xmlns:a16="http://schemas.microsoft.com/office/drawing/2014/main" id="{0305FC7A-0812-40BC-9E3D-B409E4F0D42A}"/>
            </a:ext>
          </a:extLst>
        </xdr:cNvPr>
        <xdr:cNvSpPr txBox="1">
          <a:spLocks noChangeArrowheads="1"/>
        </xdr:cNvSpPr>
      </xdr:nvSpPr>
      <xdr:spPr bwMode="auto">
        <a:xfrm>
          <a:off x="1346835" y="472440"/>
          <a:ext cx="3992880" cy="493395"/>
        </a:xfrm>
        <a:prstGeom prst="rect">
          <a:avLst/>
        </a:prstGeom>
        <a:noFill/>
        <a:ln w="9525" algn="ctr">
          <a:noFill/>
          <a:miter lim="800000"/>
          <a:headEnd/>
          <a:tailEnd/>
        </a:ln>
        <a:effectLst/>
      </xdr:spPr>
      <xdr:txBody>
        <a:bodyPr vertOverflow="clip" wrap="square" lIns="27432" tIns="36576" rIns="27432" bIns="0" anchor="t" upright="1"/>
        <a:lstStyle/>
        <a:p>
          <a:pPr algn="ctr" rtl="1">
            <a:defRPr sz="1000"/>
          </a:pPr>
          <a:r>
            <a:rPr lang="fr-FR" sz="1400" b="1" i="0" strike="noStrike">
              <a:solidFill>
                <a:srgbClr val="000000"/>
              </a:solidFill>
              <a:latin typeface="Arial" panose="020B0604020202020204" pitchFamily="34" charset="0"/>
              <a:cs typeface="Arial" panose="020B0604020202020204" pitchFamily="34" charset="0"/>
            </a:rPr>
            <a:t>Ressources humaines</a:t>
          </a:r>
        </a:p>
      </xdr:txBody>
    </xdr:sp>
    <xdr:clientData/>
  </xdr:twoCellAnchor>
  <xdr:twoCellAnchor editAs="oneCell">
    <xdr:from>
      <xdr:col>0</xdr:col>
      <xdr:colOff>0</xdr:colOff>
      <xdr:row>2</xdr:row>
      <xdr:rowOff>0</xdr:rowOff>
    </xdr:from>
    <xdr:to>
      <xdr:col>0</xdr:col>
      <xdr:colOff>91440</xdr:colOff>
      <xdr:row>3</xdr:row>
      <xdr:rowOff>59055</xdr:rowOff>
    </xdr:to>
    <xdr:sp macro="" textlink="">
      <xdr:nvSpPr>
        <xdr:cNvPr id="5" name="Text Box 6">
          <a:extLst>
            <a:ext uri="{FF2B5EF4-FFF2-40B4-BE49-F238E27FC236}">
              <a16:creationId xmlns:a16="http://schemas.microsoft.com/office/drawing/2014/main" id="{A2CC7836-BD6E-4648-8CC4-285B6EE79422}"/>
            </a:ext>
          </a:extLst>
        </xdr:cNvPr>
        <xdr:cNvSpPr txBox="1">
          <a:spLocks noChangeArrowheads="1"/>
        </xdr:cNvSpPr>
      </xdr:nvSpPr>
      <xdr:spPr bwMode="auto">
        <a:xfrm>
          <a:off x="0" y="358140"/>
          <a:ext cx="9525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533400</xdr:colOff>
      <xdr:row>8</xdr:row>
      <xdr:rowOff>114300</xdr:rowOff>
    </xdr:from>
    <xdr:to>
      <xdr:col>3</xdr:col>
      <xdr:colOff>1304925</xdr:colOff>
      <xdr:row>9</xdr:row>
      <xdr:rowOff>381000</xdr:rowOff>
    </xdr:to>
    <xdr:sp macro="" textlink="">
      <xdr:nvSpPr>
        <xdr:cNvPr id="6" name="Text Box 7">
          <a:extLst>
            <a:ext uri="{FF2B5EF4-FFF2-40B4-BE49-F238E27FC236}">
              <a16:creationId xmlns:a16="http://schemas.microsoft.com/office/drawing/2014/main" id="{DFAB440D-750D-4445-B116-4CD91B981D26}"/>
            </a:ext>
          </a:extLst>
        </xdr:cNvPr>
        <xdr:cNvSpPr txBox="1">
          <a:spLocks noChangeArrowheads="1"/>
        </xdr:cNvSpPr>
      </xdr:nvSpPr>
      <xdr:spPr bwMode="auto">
        <a:xfrm>
          <a:off x="1318260" y="1699260"/>
          <a:ext cx="1564005" cy="548640"/>
        </a:xfrm>
        <a:prstGeom prst="rect">
          <a:avLst/>
        </a:prstGeom>
        <a:noFill/>
        <a:ln w="9525" algn="ctr">
          <a:noFill/>
          <a:miter lim="800000"/>
          <a:headEnd/>
          <a:tailEnd/>
        </a:ln>
        <a:effectLst/>
      </xdr:spPr>
      <xdr:txBody>
        <a:bodyPr vertOverflow="clip" wrap="square" lIns="27432" tIns="36576" rIns="27432" bIns="0" anchor="t" upright="1"/>
        <a:lstStyle/>
        <a:p>
          <a:pPr algn="ctr" rtl="1">
            <a:defRPr sz="1000"/>
          </a:pPr>
          <a:r>
            <a:rPr lang="fr-FR" sz="1400" b="1" i="0" strike="noStrike">
              <a:solidFill>
                <a:srgbClr val="000000"/>
              </a:solidFill>
              <a:latin typeface="Arial" panose="020B0604020202020204" pitchFamily="34" charset="0"/>
              <a:cs typeface="Arial" panose="020B0604020202020204" pitchFamily="34" charset="0"/>
            </a:rPr>
            <a:t>Ressources techniques</a:t>
          </a:r>
        </a:p>
      </xdr:txBody>
    </xdr:sp>
    <xdr:clientData/>
  </xdr:twoCellAnchor>
  <xdr:twoCellAnchor editAs="oneCell">
    <xdr:from>
      <xdr:col>0</xdr:col>
      <xdr:colOff>0</xdr:colOff>
      <xdr:row>2</xdr:row>
      <xdr:rowOff>0</xdr:rowOff>
    </xdr:from>
    <xdr:to>
      <xdr:col>0</xdr:col>
      <xdr:colOff>91440</xdr:colOff>
      <xdr:row>3</xdr:row>
      <xdr:rowOff>45720</xdr:rowOff>
    </xdr:to>
    <xdr:sp macro="" textlink="">
      <xdr:nvSpPr>
        <xdr:cNvPr id="7" name="Text Box 8">
          <a:extLst>
            <a:ext uri="{FF2B5EF4-FFF2-40B4-BE49-F238E27FC236}">
              <a16:creationId xmlns:a16="http://schemas.microsoft.com/office/drawing/2014/main" id="{F0140B4C-79BE-4DE7-AF7C-E90DBE3002E4}"/>
            </a:ext>
          </a:extLst>
        </xdr:cNvPr>
        <xdr:cNvSpPr txBox="1">
          <a:spLocks noChangeArrowheads="1"/>
        </xdr:cNvSpPr>
      </xdr:nvSpPr>
      <xdr:spPr bwMode="auto">
        <a:xfrm>
          <a:off x="0" y="358140"/>
          <a:ext cx="9525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1543050</xdr:colOff>
      <xdr:row>8</xdr:row>
      <xdr:rowOff>76200</xdr:rowOff>
    </xdr:from>
    <xdr:to>
      <xdr:col>3</xdr:col>
      <xdr:colOff>3867150</xdr:colOff>
      <xdr:row>9</xdr:row>
      <xdr:rowOff>419100</xdr:rowOff>
    </xdr:to>
    <xdr:sp macro="" textlink="">
      <xdr:nvSpPr>
        <xdr:cNvPr id="8" name="Text Box 9">
          <a:extLst>
            <a:ext uri="{FF2B5EF4-FFF2-40B4-BE49-F238E27FC236}">
              <a16:creationId xmlns:a16="http://schemas.microsoft.com/office/drawing/2014/main" id="{0F397045-3E19-449A-B194-2385D97E1CC2}"/>
            </a:ext>
          </a:extLst>
        </xdr:cNvPr>
        <xdr:cNvSpPr txBox="1">
          <a:spLocks noChangeArrowheads="1"/>
        </xdr:cNvSpPr>
      </xdr:nvSpPr>
      <xdr:spPr bwMode="auto">
        <a:xfrm>
          <a:off x="3120390" y="1661160"/>
          <a:ext cx="2324100" cy="624840"/>
        </a:xfrm>
        <a:prstGeom prst="rect">
          <a:avLst/>
        </a:prstGeom>
        <a:noFill/>
        <a:ln w="9525" algn="ctr">
          <a:noFill/>
          <a:miter lim="800000"/>
          <a:headEnd/>
          <a:tailEnd/>
        </a:ln>
        <a:effectLst/>
      </xdr:spPr>
      <xdr:txBody>
        <a:bodyPr vertOverflow="clip" wrap="square" lIns="27432" tIns="36576" rIns="27432" bIns="0" anchor="t" upright="1"/>
        <a:lstStyle/>
        <a:p>
          <a:pPr algn="ctr" rtl="1">
            <a:defRPr sz="1000"/>
          </a:pPr>
          <a:r>
            <a:rPr lang="fr-FR" sz="1400" b="1" i="0" strike="noStrike">
              <a:solidFill>
                <a:srgbClr val="000000"/>
              </a:solidFill>
              <a:latin typeface="Arial" panose="020B0604020202020204" pitchFamily="34" charset="0"/>
              <a:cs typeface="Arial" panose="020B0604020202020204" pitchFamily="34" charset="0"/>
            </a:rPr>
            <a:t>Organisation</a:t>
          </a:r>
        </a:p>
        <a:p>
          <a:pPr algn="ctr" rtl="1">
            <a:defRPr sz="1000"/>
          </a:pPr>
          <a:r>
            <a:rPr lang="fr-FR" sz="1400" b="1" i="0" strike="noStrike">
              <a:solidFill>
                <a:srgbClr val="000000"/>
              </a:solidFill>
              <a:latin typeface="Arial" panose="020B0604020202020204" pitchFamily="34" charset="0"/>
              <a:cs typeface="Arial" panose="020B0604020202020204" pitchFamily="34" charset="0"/>
            </a:rPr>
            <a:t>du travail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841466</xdr:colOff>
      <xdr:row>0</xdr:row>
      <xdr:rowOff>114300</xdr:rowOff>
    </xdr:from>
    <xdr:to>
      <xdr:col>3</xdr:col>
      <xdr:colOff>5880</xdr:colOff>
      <xdr:row>1</xdr:row>
      <xdr:rowOff>567963</xdr:rowOff>
    </xdr:to>
    <xdr:pic>
      <xdr:nvPicPr>
        <xdr:cNvPr id="5" name="Image 4">
          <a:extLst>
            <a:ext uri="{FF2B5EF4-FFF2-40B4-BE49-F238E27FC236}">
              <a16:creationId xmlns:a16="http://schemas.microsoft.com/office/drawing/2014/main" id="{5C4140A3-075A-41C8-9718-58F7E974BF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3926" y="114300"/>
          <a:ext cx="1278964" cy="956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7621</xdr:colOff>
      <xdr:row>0</xdr:row>
      <xdr:rowOff>248856</xdr:rowOff>
    </xdr:from>
    <xdr:to>
      <xdr:col>2</xdr:col>
      <xdr:colOff>937261</xdr:colOff>
      <xdr:row>1</xdr:row>
      <xdr:rowOff>544286</xdr:rowOff>
    </xdr:to>
    <xdr:pic>
      <xdr:nvPicPr>
        <xdr:cNvPr id="6" name="Image 5">
          <a:extLst>
            <a:ext uri="{FF2B5EF4-FFF2-40B4-BE49-F238E27FC236}">
              <a16:creationId xmlns:a16="http://schemas.microsoft.com/office/drawing/2014/main" id="{9A31CA98-48B3-45CB-8AD8-9F02662E5C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50081" y="248856"/>
          <a:ext cx="929640" cy="79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1813014</xdr:colOff>
      <xdr:row>0</xdr:row>
      <xdr:rowOff>0</xdr:rowOff>
    </xdr:from>
    <xdr:to>
      <xdr:col>3</xdr:col>
      <xdr:colOff>237638</xdr:colOff>
      <xdr:row>1</xdr:row>
      <xdr:rowOff>97698</xdr:rowOff>
    </xdr:to>
    <xdr:pic>
      <xdr:nvPicPr>
        <xdr:cNvPr id="7" name="Image 6">
          <a:extLst>
            <a:ext uri="{FF2B5EF4-FFF2-40B4-BE49-F238E27FC236}">
              <a16:creationId xmlns:a16="http://schemas.microsoft.com/office/drawing/2014/main" id="{DAFBA9DC-8872-4D31-A58A-25EA79E97D08}"/>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255474" y="0"/>
          <a:ext cx="607754" cy="600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1131026</xdr:colOff>
      <xdr:row>0</xdr:row>
      <xdr:rowOff>62320</xdr:rowOff>
    </xdr:from>
    <xdr:to>
      <xdr:col>3</xdr:col>
      <xdr:colOff>97320</xdr:colOff>
      <xdr:row>1</xdr:row>
      <xdr:rowOff>512173</xdr:rowOff>
    </xdr:to>
    <xdr:pic>
      <xdr:nvPicPr>
        <xdr:cNvPr id="2" name="Image 1">
          <a:extLst>
            <a:ext uri="{FF2B5EF4-FFF2-40B4-BE49-F238E27FC236}">
              <a16:creationId xmlns:a16="http://schemas.microsoft.com/office/drawing/2014/main" id="{FA78C058-F815-4A02-BE21-69B94E5DAE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866" y="58510"/>
          <a:ext cx="1284679" cy="958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74023</xdr:rowOff>
    </xdr:from>
    <xdr:to>
      <xdr:col>2</xdr:col>
      <xdr:colOff>1142097</xdr:colOff>
      <xdr:row>1</xdr:row>
      <xdr:rowOff>555716</xdr:rowOff>
    </xdr:to>
    <xdr:pic>
      <xdr:nvPicPr>
        <xdr:cNvPr id="3" name="Image 2">
          <a:extLst>
            <a:ext uri="{FF2B5EF4-FFF2-40B4-BE49-F238E27FC236}">
              <a16:creationId xmlns:a16="http://schemas.microsoft.com/office/drawing/2014/main" id="{042EE02D-328E-49E5-A517-4A85050138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74023"/>
          <a:ext cx="1142097" cy="98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2224494</xdr:colOff>
      <xdr:row>0</xdr:row>
      <xdr:rowOff>0</xdr:rowOff>
    </xdr:from>
    <xdr:to>
      <xdr:col>3</xdr:col>
      <xdr:colOff>511958</xdr:colOff>
      <xdr:row>1</xdr:row>
      <xdr:rowOff>93888</xdr:rowOff>
    </xdr:to>
    <xdr:pic>
      <xdr:nvPicPr>
        <xdr:cNvPr id="4" name="Image 3">
          <a:extLst>
            <a:ext uri="{FF2B5EF4-FFF2-40B4-BE49-F238E27FC236}">
              <a16:creationId xmlns:a16="http://schemas.microsoft.com/office/drawing/2014/main" id="{00F27BB0-5229-4DA9-B1F7-8894F581FB3B}"/>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6954" y="0"/>
          <a:ext cx="598229" cy="5987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1131026</xdr:colOff>
      <xdr:row>0</xdr:row>
      <xdr:rowOff>62320</xdr:rowOff>
    </xdr:from>
    <xdr:to>
      <xdr:col>3</xdr:col>
      <xdr:colOff>93510</xdr:colOff>
      <xdr:row>1</xdr:row>
      <xdr:rowOff>515983</xdr:rowOff>
    </xdr:to>
    <xdr:pic>
      <xdr:nvPicPr>
        <xdr:cNvPr id="2" name="Image 1">
          <a:extLst>
            <a:ext uri="{FF2B5EF4-FFF2-40B4-BE49-F238E27FC236}">
              <a16:creationId xmlns:a16="http://schemas.microsoft.com/office/drawing/2014/main" id="{D3D072F5-0F33-47EA-80FC-07BA27AC6E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866" y="58510"/>
          <a:ext cx="1284679" cy="958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74023</xdr:rowOff>
    </xdr:from>
    <xdr:to>
      <xdr:col>2</xdr:col>
      <xdr:colOff>1142097</xdr:colOff>
      <xdr:row>1</xdr:row>
      <xdr:rowOff>551906</xdr:rowOff>
    </xdr:to>
    <xdr:pic>
      <xdr:nvPicPr>
        <xdr:cNvPr id="3" name="Image 2">
          <a:extLst>
            <a:ext uri="{FF2B5EF4-FFF2-40B4-BE49-F238E27FC236}">
              <a16:creationId xmlns:a16="http://schemas.microsoft.com/office/drawing/2014/main" id="{95ABB297-5489-43B5-BA6D-C4646888B5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74023"/>
          <a:ext cx="1142097" cy="98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2224494</xdr:colOff>
      <xdr:row>0</xdr:row>
      <xdr:rowOff>0</xdr:rowOff>
    </xdr:from>
    <xdr:to>
      <xdr:col>3</xdr:col>
      <xdr:colOff>515768</xdr:colOff>
      <xdr:row>1</xdr:row>
      <xdr:rowOff>97698</xdr:rowOff>
    </xdr:to>
    <xdr:pic>
      <xdr:nvPicPr>
        <xdr:cNvPr id="4" name="Image 3">
          <a:extLst>
            <a:ext uri="{FF2B5EF4-FFF2-40B4-BE49-F238E27FC236}">
              <a16:creationId xmlns:a16="http://schemas.microsoft.com/office/drawing/2014/main" id="{5E0F52EA-840E-4915-96EB-330B2BFA9AD3}"/>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6954" y="0"/>
          <a:ext cx="598229" cy="5987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1131026</xdr:colOff>
      <xdr:row>0</xdr:row>
      <xdr:rowOff>62320</xdr:rowOff>
    </xdr:from>
    <xdr:to>
      <xdr:col>3</xdr:col>
      <xdr:colOff>93510</xdr:colOff>
      <xdr:row>1</xdr:row>
      <xdr:rowOff>515983</xdr:rowOff>
    </xdr:to>
    <xdr:pic>
      <xdr:nvPicPr>
        <xdr:cNvPr id="2" name="Image 1">
          <a:extLst>
            <a:ext uri="{FF2B5EF4-FFF2-40B4-BE49-F238E27FC236}">
              <a16:creationId xmlns:a16="http://schemas.microsoft.com/office/drawing/2014/main" id="{A06DAFF9-BBE6-4D9C-94B8-B0F33D2D1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866" y="58510"/>
          <a:ext cx="1284679" cy="958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74023</xdr:rowOff>
    </xdr:from>
    <xdr:to>
      <xdr:col>2</xdr:col>
      <xdr:colOff>1142097</xdr:colOff>
      <xdr:row>1</xdr:row>
      <xdr:rowOff>551906</xdr:rowOff>
    </xdr:to>
    <xdr:pic>
      <xdr:nvPicPr>
        <xdr:cNvPr id="3" name="Image 2">
          <a:extLst>
            <a:ext uri="{FF2B5EF4-FFF2-40B4-BE49-F238E27FC236}">
              <a16:creationId xmlns:a16="http://schemas.microsoft.com/office/drawing/2014/main" id="{F869F44A-76E7-4A21-A98D-F7B51839BD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74023"/>
          <a:ext cx="1142097" cy="98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2224494</xdr:colOff>
      <xdr:row>0</xdr:row>
      <xdr:rowOff>0</xdr:rowOff>
    </xdr:from>
    <xdr:to>
      <xdr:col>3</xdr:col>
      <xdr:colOff>515768</xdr:colOff>
      <xdr:row>1</xdr:row>
      <xdr:rowOff>97698</xdr:rowOff>
    </xdr:to>
    <xdr:pic>
      <xdr:nvPicPr>
        <xdr:cNvPr id="4" name="Image 3">
          <a:extLst>
            <a:ext uri="{FF2B5EF4-FFF2-40B4-BE49-F238E27FC236}">
              <a16:creationId xmlns:a16="http://schemas.microsoft.com/office/drawing/2014/main" id="{1741805D-D542-4BD4-94BB-9FEB1C8312EB}"/>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6954" y="0"/>
          <a:ext cx="598229" cy="5987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1131026</xdr:colOff>
      <xdr:row>0</xdr:row>
      <xdr:rowOff>62320</xdr:rowOff>
    </xdr:from>
    <xdr:to>
      <xdr:col>3</xdr:col>
      <xdr:colOff>93510</xdr:colOff>
      <xdr:row>1</xdr:row>
      <xdr:rowOff>515983</xdr:rowOff>
    </xdr:to>
    <xdr:pic>
      <xdr:nvPicPr>
        <xdr:cNvPr id="2" name="Image 1">
          <a:extLst>
            <a:ext uri="{FF2B5EF4-FFF2-40B4-BE49-F238E27FC236}">
              <a16:creationId xmlns:a16="http://schemas.microsoft.com/office/drawing/2014/main" id="{139331BC-A9A4-40B6-8A7C-1DFBD5E61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866" y="58510"/>
          <a:ext cx="1284679" cy="958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74023</xdr:rowOff>
    </xdr:from>
    <xdr:to>
      <xdr:col>2</xdr:col>
      <xdr:colOff>1142097</xdr:colOff>
      <xdr:row>1</xdr:row>
      <xdr:rowOff>551906</xdr:rowOff>
    </xdr:to>
    <xdr:pic>
      <xdr:nvPicPr>
        <xdr:cNvPr id="3" name="Image 2">
          <a:extLst>
            <a:ext uri="{FF2B5EF4-FFF2-40B4-BE49-F238E27FC236}">
              <a16:creationId xmlns:a16="http://schemas.microsoft.com/office/drawing/2014/main" id="{0DDEDD47-99F2-4EB7-800A-FD585CB316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74023"/>
          <a:ext cx="1142097" cy="98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2224494</xdr:colOff>
      <xdr:row>0</xdr:row>
      <xdr:rowOff>0</xdr:rowOff>
    </xdr:from>
    <xdr:to>
      <xdr:col>3</xdr:col>
      <xdr:colOff>515768</xdr:colOff>
      <xdr:row>1</xdr:row>
      <xdr:rowOff>97698</xdr:rowOff>
    </xdr:to>
    <xdr:pic>
      <xdr:nvPicPr>
        <xdr:cNvPr id="4" name="Image 3">
          <a:extLst>
            <a:ext uri="{FF2B5EF4-FFF2-40B4-BE49-F238E27FC236}">
              <a16:creationId xmlns:a16="http://schemas.microsoft.com/office/drawing/2014/main" id="{BDDE7708-5828-4490-95BD-198A1A023209}"/>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6954" y="0"/>
          <a:ext cx="598229" cy="5987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1131026</xdr:colOff>
      <xdr:row>0</xdr:row>
      <xdr:rowOff>62320</xdr:rowOff>
    </xdr:from>
    <xdr:to>
      <xdr:col>3</xdr:col>
      <xdr:colOff>93510</xdr:colOff>
      <xdr:row>1</xdr:row>
      <xdr:rowOff>515983</xdr:rowOff>
    </xdr:to>
    <xdr:pic>
      <xdr:nvPicPr>
        <xdr:cNvPr id="2" name="Image 1">
          <a:extLst>
            <a:ext uri="{FF2B5EF4-FFF2-40B4-BE49-F238E27FC236}">
              <a16:creationId xmlns:a16="http://schemas.microsoft.com/office/drawing/2014/main" id="{1124CE51-94FB-443A-8C91-E25B6F20FF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866" y="58510"/>
          <a:ext cx="1284679" cy="958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74023</xdr:rowOff>
    </xdr:from>
    <xdr:to>
      <xdr:col>2</xdr:col>
      <xdr:colOff>1142097</xdr:colOff>
      <xdr:row>1</xdr:row>
      <xdr:rowOff>551906</xdr:rowOff>
    </xdr:to>
    <xdr:pic>
      <xdr:nvPicPr>
        <xdr:cNvPr id="3" name="Image 2">
          <a:extLst>
            <a:ext uri="{FF2B5EF4-FFF2-40B4-BE49-F238E27FC236}">
              <a16:creationId xmlns:a16="http://schemas.microsoft.com/office/drawing/2014/main" id="{3748B36D-D0BA-4344-AB46-362B85FD2D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74023"/>
          <a:ext cx="1142097" cy="98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2224494</xdr:colOff>
      <xdr:row>0</xdr:row>
      <xdr:rowOff>0</xdr:rowOff>
    </xdr:from>
    <xdr:to>
      <xdr:col>3</xdr:col>
      <xdr:colOff>515768</xdr:colOff>
      <xdr:row>1</xdr:row>
      <xdr:rowOff>97698</xdr:rowOff>
    </xdr:to>
    <xdr:pic>
      <xdr:nvPicPr>
        <xdr:cNvPr id="4" name="Image 3">
          <a:extLst>
            <a:ext uri="{FF2B5EF4-FFF2-40B4-BE49-F238E27FC236}">
              <a16:creationId xmlns:a16="http://schemas.microsoft.com/office/drawing/2014/main" id="{09BDEADE-3CD3-4CD2-9B98-289F4B9E992E}"/>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6954" y="0"/>
          <a:ext cx="598229" cy="5987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1131026</xdr:colOff>
      <xdr:row>0</xdr:row>
      <xdr:rowOff>62320</xdr:rowOff>
    </xdr:from>
    <xdr:to>
      <xdr:col>3</xdr:col>
      <xdr:colOff>97320</xdr:colOff>
      <xdr:row>1</xdr:row>
      <xdr:rowOff>512173</xdr:rowOff>
    </xdr:to>
    <xdr:pic>
      <xdr:nvPicPr>
        <xdr:cNvPr id="2" name="Image 1">
          <a:extLst>
            <a:ext uri="{FF2B5EF4-FFF2-40B4-BE49-F238E27FC236}">
              <a16:creationId xmlns:a16="http://schemas.microsoft.com/office/drawing/2014/main" id="{5699A3C1-23B6-4A5A-80CA-DD7D578533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866" y="58510"/>
          <a:ext cx="1284679" cy="958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74023</xdr:rowOff>
    </xdr:from>
    <xdr:to>
      <xdr:col>2</xdr:col>
      <xdr:colOff>1142097</xdr:colOff>
      <xdr:row>1</xdr:row>
      <xdr:rowOff>555716</xdr:rowOff>
    </xdr:to>
    <xdr:pic>
      <xdr:nvPicPr>
        <xdr:cNvPr id="3" name="Image 2">
          <a:extLst>
            <a:ext uri="{FF2B5EF4-FFF2-40B4-BE49-F238E27FC236}">
              <a16:creationId xmlns:a16="http://schemas.microsoft.com/office/drawing/2014/main" id="{FCF0B1CA-0AB3-4C99-BD07-0F9177AE58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74023"/>
          <a:ext cx="1142097" cy="98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2224494</xdr:colOff>
      <xdr:row>0</xdr:row>
      <xdr:rowOff>0</xdr:rowOff>
    </xdr:from>
    <xdr:to>
      <xdr:col>3</xdr:col>
      <xdr:colOff>511958</xdr:colOff>
      <xdr:row>1</xdr:row>
      <xdr:rowOff>93888</xdr:rowOff>
    </xdr:to>
    <xdr:pic>
      <xdr:nvPicPr>
        <xdr:cNvPr id="4" name="Image 3">
          <a:extLst>
            <a:ext uri="{FF2B5EF4-FFF2-40B4-BE49-F238E27FC236}">
              <a16:creationId xmlns:a16="http://schemas.microsoft.com/office/drawing/2014/main" id="{E5B144C1-4A94-4733-9665-712D4137CF79}"/>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6954" y="0"/>
          <a:ext cx="598229" cy="5987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1131026</xdr:colOff>
      <xdr:row>0</xdr:row>
      <xdr:rowOff>62320</xdr:rowOff>
    </xdr:from>
    <xdr:to>
      <xdr:col>3</xdr:col>
      <xdr:colOff>93510</xdr:colOff>
      <xdr:row>1</xdr:row>
      <xdr:rowOff>515983</xdr:rowOff>
    </xdr:to>
    <xdr:pic>
      <xdr:nvPicPr>
        <xdr:cNvPr id="2" name="Image 1">
          <a:extLst>
            <a:ext uri="{FF2B5EF4-FFF2-40B4-BE49-F238E27FC236}">
              <a16:creationId xmlns:a16="http://schemas.microsoft.com/office/drawing/2014/main" id="{DE7B8744-0670-4DB4-99F2-1F63F9F92E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866" y="58510"/>
          <a:ext cx="1280869" cy="9622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74023</xdr:rowOff>
    </xdr:from>
    <xdr:to>
      <xdr:col>2</xdr:col>
      <xdr:colOff>1142097</xdr:colOff>
      <xdr:row>1</xdr:row>
      <xdr:rowOff>551906</xdr:rowOff>
    </xdr:to>
    <xdr:pic>
      <xdr:nvPicPr>
        <xdr:cNvPr id="3" name="Image 2">
          <a:extLst>
            <a:ext uri="{FF2B5EF4-FFF2-40B4-BE49-F238E27FC236}">
              <a16:creationId xmlns:a16="http://schemas.microsoft.com/office/drawing/2014/main" id="{CD285160-5363-4A2E-9689-9C0AE116A3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74023"/>
          <a:ext cx="1142097" cy="98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2224494</xdr:colOff>
      <xdr:row>0</xdr:row>
      <xdr:rowOff>0</xdr:rowOff>
    </xdr:from>
    <xdr:to>
      <xdr:col>3</xdr:col>
      <xdr:colOff>515768</xdr:colOff>
      <xdr:row>1</xdr:row>
      <xdr:rowOff>97698</xdr:rowOff>
    </xdr:to>
    <xdr:pic>
      <xdr:nvPicPr>
        <xdr:cNvPr id="4" name="Image 3">
          <a:extLst>
            <a:ext uri="{FF2B5EF4-FFF2-40B4-BE49-F238E27FC236}">
              <a16:creationId xmlns:a16="http://schemas.microsoft.com/office/drawing/2014/main" id="{229F747F-3E71-445E-8E1F-FEC17C6A5366}"/>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6954" y="0"/>
          <a:ext cx="602039" cy="602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Outil%20d'&#233;valuation%20des%20risques%202023%20proposition%20elo%2018.11.22.xlsx?12F9B7CD" TargetMode="External"/><Relationship Id="rId1" Type="http://schemas.openxmlformats.org/officeDocument/2006/relationships/externalLinkPath" Target="file:///\\12F9B7CD\Outil%20d'&#233;valuation%20des%20risques%202023%20proposition%20elo%2018.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ENTREPRISE"/>
      <sheetName val="UNITES DE TRAVAIL"/>
      <sheetName val="UT1"/>
      <sheetName val="UT2"/>
      <sheetName val="UT3"/>
      <sheetName val="UT4"/>
      <sheetName val="UT5"/>
      <sheetName val="UT6"/>
      <sheetName val="UT7"/>
      <sheetName val="UT8"/>
      <sheetName val="UT9"/>
      <sheetName val="UT10"/>
      <sheetName val="PAPRIPACT"/>
      <sheetName val="annexe 1 CLASSE DE RISQUE"/>
      <sheetName val="annexe 2 ECHELLES DE COTATION"/>
      <sheetName val="annexe 3 MAITRISE DU RISQUE"/>
      <sheetName val="annexe 4  légen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Classes de risque</v>
          </cell>
        </row>
        <row r="2">
          <cell r="A2" t="str">
            <v>AERATION ET ASSAINISSEMENT DES LOCAUX</v>
          </cell>
        </row>
        <row r="3">
          <cell r="A3" t="str">
            <v>AGENTS BIOLOGIQUES</v>
          </cell>
        </row>
        <row r="4">
          <cell r="A4" t="str">
            <v>AGENTS CHIMIQUES</v>
          </cell>
        </row>
        <row r="5">
          <cell r="A5" t="str">
            <v>AGRESSIONS / VIOLENCES</v>
          </cell>
        </row>
        <row r="6">
          <cell r="A6" t="str">
            <v>AMBIANCE LUMINEUSE</v>
          </cell>
        </row>
        <row r="7">
          <cell r="A7" t="str">
            <v>AMBIANCE SONORE</v>
          </cell>
        </row>
        <row r="8">
          <cell r="A8" t="str">
            <v>AMBIANCE THERMIQUE</v>
          </cell>
        </row>
        <row r="9">
          <cell r="A9" t="str">
            <v>CHUTE DE HAUTEUR</v>
          </cell>
        </row>
        <row r="10">
          <cell r="A10" t="str">
            <v>CHUTE DE PLAIN PIED</v>
          </cell>
        </row>
        <row r="11">
          <cell r="A11" t="str">
            <v>CHUTE D'OBJETS</v>
          </cell>
        </row>
        <row r="12">
          <cell r="A12" t="str">
            <v>CIRCULATIONS INTERNES DE VEHICULES</v>
          </cell>
        </row>
        <row r="13">
          <cell r="A13" t="str">
            <v>CO-ACTIVITE</v>
          </cell>
        </row>
        <row r="14">
          <cell r="A14" t="str">
            <v>DEPLACEMENTS A L'ETRANGER</v>
          </cell>
        </row>
        <row r="15">
          <cell r="A15" t="str">
            <v>GESTES REPETITIFS</v>
          </cell>
        </row>
        <row r="16">
          <cell r="A16" t="str">
            <v>HORAIRES ATYPIQUES</v>
          </cell>
        </row>
        <row r="17">
          <cell r="A17" t="str">
            <v>MACHINES-OUTILS</v>
          </cell>
        </row>
        <row r="18">
          <cell r="A18" t="str">
            <v>MANUTENTION MANUELLE</v>
          </cell>
        </row>
        <row r="19">
          <cell r="A19" t="str">
            <v>MANUTENTION MECANIQUE</v>
          </cell>
        </row>
        <row r="20">
          <cell r="A20" t="str">
            <v>POSTURES CONTRAIGNANTES</v>
          </cell>
        </row>
        <row r="21">
          <cell r="A21" t="str">
            <v>RAYONNEMENTS IONISANTS</v>
          </cell>
        </row>
        <row r="22">
          <cell r="A22" t="str">
            <v>RAYONNEMENTS NON IONISANTS</v>
          </cell>
        </row>
        <row r="23">
          <cell r="A23" t="str">
            <v>RISQUE ELECTRIQUE</v>
          </cell>
        </row>
        <row r="24">
          <cell r="A24" t="str">
            <v>RISQUE HYPERBARE</v>
          </cell>
        </row>
        <row r="25">
          <cell r="A25" t="str">
            <v>RISQUE INCENDIE/EXPLOSION</v>
          </cell>
        </row>
        <row r="26">
          <cell r="A26" t="str">
            <v>RISQUE ROUTIER EN MISSSION</v>
          </cell>
        </row>
        <row r="27">
          <cell r="A27" t="str">
            <v>RISQUES PSYCHOSOCIAUX</v>
          </cell>
        </row>
        <row r="28">
          <cell r="A28" t="str">
            <v>SUBSTANCES PSYCHO-ACTIVES</v>
          </cell>
        </row>
        <row r="29">
          <cell r="A29" t="str">
            <v>TRAVAIL SUR ECRAN</v>
          </cell>
        </row>
        <row r="30">
          <cell r="A30" t="str">
            <v>VIBRATIONS</v>
          </cell>
        </row>
      </sheetData>
      <sheetData sheetId="14">
        <row r="4">
          <cell r="B4" t="str">
            <v>FAIBLE</v>
          </cell>
        </row>
        <row r="5">
          <cell r="B5" t="str">
            <v>MOYENNE</v>
          </cell>
        </row>
        <row r="6">
          <cell r="B6" t="str">
            <v>IMPORTANTE</v>
          </cell>
        </row>
        <row r="7">
          <cell r="B7" t="str">
            <v>TRES IMPORTANTE</v>
          </cell>
        </row>
        <row r="10">
          <cell r="B10" t="str">
            <v>FAIBLE</v>
          </cell>
        </row>
        <row r="11">
          <cell r="B11" t="str">
            <v>MOYENNE</v>
          </cell>
        </row>
        <row r="12">
          <cell r="B12" t="str">
            <v>IMPORTANTE</v>
          </cell>
        </row>
        <row r="13">
          <cell r="B13" t="str">
            <v>TRES IMPORTANTE</v>
          </cell>
        </row>
        <row r="393">
          <cell r="A393" t="str">
            <v>En Cours</v>
          </cell>
        </row>
        <row r="394">
          <cell r="A394" t="str">
            <v>Finalisé</v>
          </cell>
        </row>
        <row r="395">
          <cell r="A395" t="str">
            <v>Abandonné</v>
          </cell>
        </row>
        <row r="396">
          <cell r="A396" t="str">
            <v>Reporté</v>
          </cell>
        </row>
      </sheetData>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763D16A-D497-45AE-9FAC-07DD5488FA91}" name="Tableau1" displayName="Tableau1" ref="A3:S15" totalsRowShown="0" headerRowDxfId="279" dataDxfId="277" headerRowBorderDxfId="278" tableBorderDxfId="276">
  <autoFilter ref="A3:S15" xr:uid="{7763D16A-D497-45AE-9FAC-07DD5488FA91}"/>
  <tableColumns count="19">
    <tableColumn id="1" xr3:uid="{DFC8E49D-3119-4799-A422-626D7418D3EB}" name="TACHE DE TRAVAIL et/ou SITUATION DANGEREUSE" dataDxfId="275"/>
    <tableColumn id="2" xr3:uid="{C4504BFB-CF83-4151-8545-AB8D8DFC8701}" name="CLASSE DE RISQUE" dataDxfId="274"/>
    <tableColumn id="3" xr3:uid="{7FC7173D-028F-4CC5-85D3-398CA0FEF46E}" name="Risque spécifique à déclarer au STP dans le cadre du suivi médical des salariés?" dataDxfId="273">
      <calculatedColumnFormula>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calculatedColumnFormula>
    </tableColumn>
    <tableColumn id="4" xr3:uid="{FA9BDA54-B4BA-40AB-BF16-1A0CEE6E2008}" name="GRAVITE" dataDxfId="272"/>
    <tableColumn id="5" xr3:uid="{28C76A78-602A-451D-98BD-F11D68B96821}" name="FREQUENCE" dataDxfId="271"/>
    <tableColumn id="6" xr3:uid="{11E00498-4DDA-47E0-8020-115E6590A032}" name="MESURES DE PREVENTION ACTUELLEMENT EN PLACE DANS L'UNITE DE TRAVAIL" dataDxfId="270"/>
    <tableColumn id="7" xr3:uid="{03036657-AA05-463E-A309-27698936C879}" name="MAITRISE" dataDxfId="269"/>
    <tableColumn id="8" xr3:uid="{A01010FA-FB7B-40AF-94BA-7D3707C2EE25}" name="COTATION" dataDxfId="268">
      <calculatedColumnFormula>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calculatedColumnFormula>
    </tableColumn>
    <tableColumn id="9" xr3:uid="{6754AF1D-AC32-456C-936E-BF028171D689}" name="NIVEAU DE PRIORITE" dataDxfId="267">
      <calculatedColumnFormula>IF(OR(D4="",E4=""),"",IF(H4&lt;40,"PRIORITE 3",IF(H4&gt;=90,"PRIORITE 1","PRIORITE 2")))</calculatedColumnFormula>
    </tableColumn>
    <tableColumn id="10" xr3:uid="{ECD7967D-FCF6-4394-9157-700409B0F502}" name="PISTES D'AMELIORATION _x000a_DE LA PREVENTION" dataDxfId="266"/>
    <tableColumn id="11" xr3:uid="{2129578E-2CF0-4172-9268-9A8746EE3A95}" name="Conditions d'exécution" dataDxfId="265"/>
    <tableColumn id="12" xr3:uid="{48C5E6A0-C7CB-4C8D-AD78-5B0AF0C041A2}" name="Estimation du coût" dataDxfId="264"/>
    <tableColumn id="13" xr3:uid="{FA1A30F8-7310-4238-B110-7580DAF1D4C7}" name="Ressources mobilisables" dataDxfId="263"/>
    <tableColumn id="14" xr3:uid="{E87050AD-8B86-4FE5-A0D0-DAFBAFD80144}" name="Responsable" dataDxfId="262"/>
    <tableColumn id="15" xr3:uid="{E5760802-805D-439C-84BD-A31AF4B57640}" name="Délai" dataDxfId="261"/>
    <tableColumn id="16" xr3:uid="{E0CACF70-8614-42A6-8467-6C69A84B135C}" name="Indicateur de suivi de l'action" dataDxfId="260"/>
    <tableColumn id="17" xr3:uid="{0B4183AB-82F9-4DAF-8C44-19BE8AA0B394}" name="Date d'effet" dataDxfId="259"/>
    <tableColumn id="18" xr3:uid="{AE97A1D1-EF82-4E0C-A4E9-8335D7AFD57F}" name="Etat d'avancement " dataDxfId="258"/>
    <tableColumn id="19" xr3:uid="{C9250437-56BC-4D2E-AA05-F6F50F64BEC1}" name="Commentaire" dataDxfId="257"/>
  </tableColumns>
  <tableStyleInfo name="TableStyleMedium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A6878E8-A481-4D0E-A777-EFA80D9DC4CD}" name="Tableau13567814151617" displayName="Tableau13567814151617" ref="A3:S15" totalsRowShown="0" headerRowDxfId="45" dataDxfId="43" headerRowBorderDxfId="44" tableBorderDxfId="42">
  <autoFilter ref="A3:S15" xr:uid="{7763D16A-D497-45AE-9FAC-07DD5488FA91}"/>
  <tableColumns count="19">
    <tableColumn id="1" xr3:uid="{94F1D56A-F489-499E-92B6-DC21EB5E23DC}" name="TACHE DE TRAVAIL et/ou SITUATION DANGEREUSE" dataDxfId="41"/>
    <tableColumn id="2" xr3:uid="{D3F3F5FF-120A-4346-B291-12F675A9748B}" name="CLASSE DE RISQUE" dataDxfId="40"/>
    <tableColumn id="3" xr3:uid="{22C4E8E4-C8C4-46F8-997A-C34E0492A63F}" name="Risque spécifique à déclarer au STP dans le cadre du suivi médical des salariés?" dataDxfId="39">
      <calculatedColumnFormula>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calculatedColumnFormula>
    </tableColumn>
    <tableColumn id="4" xr3:uid="{A9B3EFAE-4002-48BE-BC06-C813F855F2B5}" name="GRAVITE" dataDxfId="38"/>
    <tableColumn id="5" xr3:uid="{93D6DD27-CF7C-4759-B142-CAC025D188B3}" name="FREQUENCE" dataDxfId="37"/>
    <tableColumn id="6" xr3:uid="{E26A0D56-0001-4B2E-BA15-F5F16524C4C7}" name="MESURES DE PREVENTION ACTUELLEMENT EN PLACE DANS L'UNITE DE TRAVAIL" dataDxfId="36"/>
    <tableColumn id="7" xr3:uid="{7FF8ACF8-A580-402C-9023-CD0391D44C69}" name="MAITRISE" dataDxfId="35"/>
    <tableColumn id="8" xr3:uid="{FF2EFA23-5A97-4DE9-840C-0FD083F23D8B}" name="COTATION" dataDxfId="34">
      <calculatedColumnFormula>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calculatedColumnFormula>
    </tableColumn>
    <tableColumn id="9" xr3:uid="{1C91C845-58B7-4304-AB1F-D4CF43E1F659}" name="NIVEAU DE PRIORITE" dataDxfId="33">
      <calculatedColumnFormula>IF(OR(D4="",E4=""),"",IF(H4&lt;40,"PRIORITE 3",IF(H4&gt;=90,"PRIORITE 1","PRIORITE 2")))</calculatedColumnFormula>
    </tableColumn>
    <tableColumn id="10" xr3:uid="{8633433E-E047-4028-8800-66DEE4E32A94}" name="PISTES D'AMELIORATION _x000a_DE LA PREVENTION" dataDxfId="32"/>
    <tableColumn id="11" xr3:uid="{EDF69FB4-EDA6-4E12-A17F-FB06FE4AB95B}" name="Conditions d'exécution" dataDxfId="31"/>
    <tableColumn id="12" xr3:uid="{01E2264E-DD2F-4800-9FE5-5955D95AD932}" name="Estimation du coût" dataDxfId="30"/>
    <tableColumn id="13" xr3:uid="{B4DA39A8-48FC-4A88-A753-BC38C37841B8}" name="Ressources mobilisables" dataDxfId="29"/>
    <tableColumn id="14" xr3:uid="{BDADE816-8B01-4E88-B59B-CFCA11381C98}" name="Responsable" dataDxfId="28"/>
    <tableColumn id="15" xr3:uid="{C73DBD6B-CD6F-4193-8DE0-2DFE200E1C97}" name="Délai" dataDxfId="27"/>
    <tableColumn id="16" xr3:uid="{CC318AE0-35E9-4F92-B508-A4355FA3F045}" name="Indicateur de suivi de l'action" dataDxfId="26"/>
    <tableColumn id="17" xr3:uid="{A9F49DEF-3ECE-4E12-B0E0-8B31588B3F45}" name="Date d'effet" dataDxfId="25"/>
    <tableColumn id="18" xr3:uid="{F4524375-7683-43BE-B508-89F7F974D09F}" name="Etat d'avancement " dataDxfId="24"/>
    <tableColumn id="19" xr3:uid="{641330B4-51F2-4FFB-93FF-7F73B38B0C21}" name="Commentaire" dataDxfId="23"/>
  </tableColumns>
  <tableStyleInfo name="TableStyleMedium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A851DF7-77B0-40B7-A975-9F7DC4CF368A}" name="Tableau3" displayName="Tableau3" ref="B3:K14" totalsRowShown="0" headerRowDxfId="22" headerRowBorderDxfId="21">
  <autoFilter ref="B3:K14" xr:uid="{4A851DF7-77B0-40B7-A975-9F7DC4CF368A}"/>
  <tableColumns count="10">
    <tableColumn id="1" xr3:uid="{6D1973C3-4E0B-46FE-A65A-2C413943818C}" name="Actions de prévention complémentaires" dataDxfId="20"/>
    <tableColumn id="2" xr3:uid="{990CAE1A-5EB4-450E-A8B7-3748F02571F2}" name="Conditions d'exécution" dataDxfId="19"/>
    <tableColumn id="3" xr3:uid="{B3B9642E-6290-4003-A169-AC09248FCE9F}" name="Estimation du coût" dataDxfId="18"/>
    <tableColumn id="4" xr3:uid="{D73B380F-86A5-41A9-B9B2-82643D55AF8B}" name="Ressources mobilisables" dataDxfId="17"/>
    <tableColumn id="5" xr3:uid="{F3702997-436D-40C3-9124-2596CE549F25}" name="Responsable" dataDxfId="16"/>
    <tableColumn id="6" xr3:uid="{85BFCAEB-74EF-4E1F-813A-0B978A7A282E}" name="Délai" dataDxfId="15"/>
    <tableColumn id="7" xr3:uid="{022DAF72-3F23-49C7-9111-42033BF8C639}" name="Indicateur de suivi de l'action" dataDxfId="14"/>
    <tableColumn id="8" xr3:uid="{69135543-B19D-4348-A6DA-D8773EF0DB62}" name="Date d'effet" dataDxfId="13"/>
    <tableColumn id="9" xr3:uid="{DAE4720A-DA83-4CDF-9917-6EF6F52845F2}" name="Etat d'avancement " dataDxfId="12"/>
    <tableColumn id="10" xr3:uid="{CDD04C29-FCBC-4311-847A-9E24DB1A5FF3}" name="Commentaire" dataDxfId="11"/>
  </tableColumns>
  <tableStyleInfo name="Style de tableau 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96B7C21-B28D-44B4-B930-D5D8EDE3F734}" name="Tableau8" displayName="Tableau8" ref="A1:C33" totalsRowShown="0" headerRowDxfId="10" dataDxfId="9">
  <autoFilter ref="A1:C33" xr:uid="{796B7C21-B28D-44B4-B930-D5D8EDE3F734}"/>
  <tableColumns count="3">
    <tableColumn id="1" xr3:uid="{F3BD6D5A-638E-49D6-89DE-D7CBCD4D1B14}" name="Classes de risque" dataDxfId="8"/>
    <tableColumn id="2" xr3:uid="{E52A5A56-CC08-4A32-86DF-DD69C926144A}" name="COMMENTAIRES" dataDxfId="7"/>
    <tableColumn id="3" xr3:uid="{79BD72E8-7A8A-444A-A255-47E66189AA3A}" name="A déclarer à votre Service de Santé au Travail :" dataDxfId="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668DE6B-59A1-4ED9-A7EF-BCBFFB8EDF63}" name="Tableau13" displayName="Tableau13" ref="A3:S16" totalsRowShown="0" headerRowDxfId="253" dataDxfId="251" headerRowBorderDxfId="252" tableBorderDxfId="250">
  <autoFilter ref="A3:S16" xr:uid="{7763D16A-D497-45AE-9FAC-07DD5488FA91}"/>
  <tableColumns count="19">
    <tableColumn id="1" xr3:uid="{09352360-499D-4BC3-80E2-B5A56365BA1B}" name="TACHE DE TRAVAIL et/ou SITUATION DANGEREUSE" dataDxfId="249"/>
    <tableColumn id="2" xr3:uid="{0D90E531-660F-4702-9429-CCA74B54FF6B}" name="CLASSE DE RISQUE" dataDxfId="248"/>
    <tableColumn id="3" xr3:uid="{C5114BAF-861B-464B-BB21-16AD63AA1CD5}" name="Risque spécifique à déclarer au STP dans le cadre du suivi médical des salariés?" dataDxfId="247">
      <calculatedColumnFormula>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calculatedColumnFormula>
    </tableColumn>
    <tableColumn id="4" xr3:uid="{76258AB2-AB2D-4689-8B70-D1018DC870B8}" name="GRAVITE" dataDxfId="246"/>
    <tableColumn id="5" xr3:uid="{BABEF8AB-0145-4D86-841C-58BF9B89C130}" name="FREQUENCE" dataDxfId="245"/>
    <tableColumn id="6" xr3:uid="{F25C9D1C-8E62-4B6A-AE12-1865345872BB}" name="MESURES DE PREVENTION ACTUELLEMENT EN PLACE DANS L'UNITE DE TRAVAIL" dataDxfId="244"/>
    <tableColumn id="7" xr3:uid="{BDF9CA1D-AA36-4BD3-939A-DB13580D5E3E}" name="MAITRISE" dataDxfId="243"/>
    <tableColumn id="8" xr3:uid="{5BE24ED5-E3C9-40B8-A5CC-FB27FFA9DC22}" name="COTATION" dataDxfId="242">
      <calculatedColumnFormula>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calculatedColumnFormula>
    </tableColumn>
    <tableColumn id="9" xr3:uid="{E2BAD31C-DAB8-4284-87CF-60FC52578E24}" name="NIVEAU DE PRIORITE" dataDxfId="241">
      <calculatedColumnFormula>IF(OR(D4="",E4=""),"",IF(H4&lt;40,"PRIORITE 3",IF(H4&gt;=90,"PRIORITE 1","PRIORITE 2")))</calculatedColumnFormula>
    </tableColumn>
    <tableColumn id="10" xr3:uid="{211BD028-0EC3-4D87-9FD4-778EFC003C21}" name="PISTES D'AMELIORATION _x000a_DE LA PREVENTION" dataDxfId="240"/>
    <tableColumn id="11" xr3:uid="{3E927D55-C4D6-4F23-A117-A2D048A26F61}" name="Conditions d'exécution" dataDxfId="239"/>
    <tableColumn id="12" xr3:uid="{B5D7342C-1FBC-4336-8017-F10ACDB83CF1}" name="Estimation du coût" dataDxfId="238"/>
    <tableColumn id="13" xr3:uid="{F1E61A46-D916-4D5D-83FF-D4DF92B8AB0A}" name="Ressources mobilisables" dataDxfId="237"/>
    <tableColumn id="14" xr3:uid="{6B0F2E70-BED5-4166-965F-FC264C9BE91F}" name="Responsable" dataDxfId="236"/>
    <tableColumn id="15" xr3:uid="{54DD861A-EA05-4045-A4BB-417A83DACBA9}" name="Délai" dataDxfId="235"/>
    <tableColumn id="16" xr3:uid="{7D877296-8756-4527-AFED-342F529AE76C}" name="Indicateur de suivi de l'action" dataDxfId="234"/>
    <tableColumn id="17" xr3:uid="{169FEC3B-98BD-4B7C-B10D-0A4B83CA7B11}" name="Date d'effet" dataDxfId="233"/>
    <tableColumn id="18" xr3:uid="{401B22B2-64B8-4782-A3EF-61A85731AF64}" name="Etat d'avancement " dataDxfId="232"/>
    <tableColumn id="19" xr3:uid="{718F5547-3A52-40BC-9351-30F3F8138A40}" name="Commentaire" dataDxfId="231"/>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9D09233-D4A7-4161-950A-1F18FB1B7437}" name="Tableau135" displayName="Tableau135" ref="A3:S15" totalsRowShown="0" headerRowDxfId="227" dataDxfId="225" headerRowBorderDxfId="226" tableBorderDxfId="224">
  <autoFilter ref="A3:S15" xr:uid="{7763D16A-D497-45AE-9FAC-07DD5488FA91}"/>
  <tableColumns count="19">
    <tableColumn id="1" xr3:uid="{7AC9AD02-E215-40F0-B3AE-9E9232D01FBB}" name="TACHE DE TRAVAIL et/ou SITUATION DANGEREUSE" dataDxfId="223"/>
    <tableColumn id="2" xr3:uid="{1830D82B-3D0C-469A-A2DD-6588A00AAB9F}" name="CLASSE DE RISQUE" dataDxfId="222"/>
    <tableColumn id="3" xr3:uid="{DAFB45E8-B49B-4FA5-ABC0-812CE79B15DD}" name="Risque spécifique à déclarer au STP dans le cadre du suivi médical des salariés?" dataDxfId="221">
      <calculatedColumnFormula>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calculatedColumnFormula>
    </tableColumn>
    <tableColumn id="4" xr3:uid="{D97D4B03-133E-4010-86E2-D4412313C57D}" name="GRAVITE" dataDxfId="220"/>
    <tableColumn id="5" xr3:uid="{948EAF2D-5814-4DE1-AC96-79ADEC0CA6DA}" name="FREQUENCE" dataDxfId="219"/>
    <tableColumn id="6" xr3:uid="{76925AD2-AB69-4AD7-99AD-C7291D0C1DFA}" name="MESURES DE PREVENTION ACTUELLEMENT EN PLACE DANS L'UNITE DE TRAVAIL" dataDxfId="218"/>
    <tableColumn id="7" xr3:uid="{921F244A-8FD7-43AF-BBB9-A6D612892A83}" name="MAITRISE" dataDxfId="217"/>
    <tableColumn id="8" xr3:uid="{1921117E-E9FA-4A06-A51E-029C2CB001DA}" name="COTATION" dataDxfId="216">
      <calculatedColumnFormula>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calculatedColumnFormula>
    </tableColumn>
    <tableColumn id="9" xr3:uid="{54237433-A353-47B8-9E57-DCE0107BB759}" name="NIVEAU DE PRIORITE" dataDxfId="215">
      <calculatedColumnFormula>IF(OR(D4="",E4=""),"",IF(H4&lt;40,"PRIORITE 3",IF(H4&gt;=90,"PRIORITE 1","PRIORITE 2")))</calculatedColumnFormula>
    </tableColumn>
    <tableColumn id="10" xr3:uid="{B4A5ECD6-0CFC-4980-B9B3-F1CBC673CDCB}" name="PISTES D'AMELIORATION _x000a_DE LA PREVENTION" dataDxfId="214"/>
    <tableColumn id="11" xr3:uid="{0521B8CA-D526-471E-910E-8044A59BBBB0}" name="Conditions d'exécution" dataDxfId="213"/>
    <tableColumn id="12" xr3:uid="{AF23E7B3-35BD-4DC3-90E1-9F923D5B6D38}" name="Estimation du coût" dataDxfId="212"/>
    <tableColumn id="13" xr3:uid="{B1211458-A99E-4FA7-B48E-AA22A5C0DE85}" name="Ressources mobilisables" dataDxfId="211"/>
    <tableColumn id="14" xr3:uid="{4AC52D8D-3B64-4B33-AF9D-634BACFEC9A8}" name="Responsable" dataDxfId="210"/>
    <tableColumn id="15" xr3:uid="{98BBE37B-6F25-4983-BCF8-4EFC57ABC73B}" name="Délai" dataDxfId="209"/>
    <tableColumn id="16" xr3:uid="{3D1B1A2E-19BD-4CDB-AF07-221C41DC85E8}" name="Indicateur de suivi de l'action" dataDxfId="208"/>
    <tableColumn id="17" xr3:uid="{1A462249-E7DD-4D67-B7CB-F0FD1C0D1843}" name="Date d'effet" dataDxfId="207"/>
    <tableColumn id="18" xr3:uid="{973907E1-E3F2-49C3-ACE0-E0D162ED2A43}" name="Etat d'avancement " dataDxfId="206"/>
    <tableColumn id="19" xr3:uid="{A7EF794E-37AE-44D9-8915-327B5AED1B66}" name="Commentaire" dataDxfId="205"/>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AA7B5EB-6193-4E92-92FF-BDB82C148E3D}" name="Tableau1356" displayName="Tableau1356" ref="A3:S15" totalsRowShown="0" headerRowDxfId="201" dataDxfId="199" headerRowBorderDxfId="200" tableBorderDxfId="198">
  <autoFilter ref="A3:S15" xr:uid="{7763D16A-D497-45AE-9FAC-07DD5488FA91}"/>
  <tableColumns count="19">
    <tableColumn id="1" xr3:uid="{88B3EE03-CBC6-4474-9E80-A48C97F07DC5}" name="TACHE DE TRAVAIL et/ou SITUATION DANGEREUSE" dataDxfId="197"/>
    <tableColumn id="2" xr3:uid="{AD3B642D-FBC5-4FB8-8840-ECC81562C807}" name="CLASSE DE RISQUE" dataDxfId="196"/>
    <tableColumn id="3" xr3:uid="{EA7EF0A1-6BB8-4310-B710-6545D207917F}" name="Risque spécifique à déclarer au STP dans le cadre du suivi médical des salariés?" dataDxfId="195">
      <calculatedColumnFormula>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calculatedColumnFormula>
    </tableColumn>
    <tableColumn id="4" xr3:uid="{4555BB4B-6A57-44B5-9641-B01D21F12DED}" name="GRAVITE" dataDxfId="194"/>
    <tableColumn id="5" xr3:uid="{68A7FF1D-08C2-4626-995A-0C10D4B11026}" name="FREQUENCE" dataDxfId="193"/>
    <tableColumn id="6" xr3:uid="{AE759AA3-C5DD-4301-B649-73DD6F00A952}" name="MESURES DE PREVENTION ACTUELLEMENT EN PLACE DANS L'UNITE DE TRAVAIL" dataDxfId="192"/>
    <tableColumn id="7" xr3:uid="{7E6B7919-2230-416D-B4BD-716102BC4AA4}" name="MAITRISE" dataDxfId="191"/>
    <tableColumn id="8" xr3:uid="{0948EF36-7D72-4F76-82B2-AA3B474A3359}" name="COTATION" dataDxfId="190">
      <calculatedColumnFormula>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calculatedColumnFormula>
    </tableColumn>
    <tableColumn id="9" xr3:uid="{1BD1994D-0C9D-493A-8ABE-BD8D32589997}" name="NIVEAU DE PRIORITE" dataDxfId="189">
      <calculatedColumnFormula>IF(OR(D4="",E4=""),"",IF(H4&lt;40,"PRIORITE 3",IF(H4&gt;=90,"PRIORITE 1","PRIORITE 2")))</calculatedColumnFormula>
    </tableColumn>
    <tableColumn id="10" xr3:uid="{F4B55BCF-356F-4964-90F4-6223E1B505CF}" name="PISTES D'AMELIORATION _x000a_DE LA PREVENTION" dataDxfId="188"/>
    <tableColumn id="11" xr3:uid="{2134A804-A322-47E0-B155-A7CEFDF94B19}" name="Conditions d'exécution" dataDxfId="187"/>
    <tableColumn id="12" xr3:uid="{13013251-DFAC-4729-86DB-EF526A2847CA}" name="Estimation du coût" dataDxfId="186"/>
    <tableColumn id="13" xr3:uid="{E66B6B9E-985F-45E1-B720-2257989FE0A7}" name="Ressources mobilisables" dataDxfId="185"/>
    <tableColumn id="14" xr3:uid="{D2C231E6-5987-411E-BC94-BDE5714CB141}" name="Responsable" dataDxfId="184"/>
    <tableColumn id="15" xr3:uid="{1668E35B-A61F-49B0-A2E6-4356E06B9205}" name="Délai" dataDxfId="183"/>
    <tableColumn id="16" xr3:uid="{FE0FE36C-9A6E-4666-9594-99700FC4944B}" name="Indicateur de suivi de l'action" dataDxfId="182"/>
    <tableColumn id="17" xr3:uid="{933D83E5-ECE0-441A-99D3-B9DC37C55721}" name="Date d'effet" dataDxfId="181"/>
    <tableColumn id="18" xr3:uid="{FE7CBFDD-D118-4878-A956-14738BEA85A6}" name="Etat d'avancement " dataDxfId="180"/>
    <tableColumn id="19" xr3:uid="{A9F18C38-E721-4DBD-8059-289F2CBC49A8}" name="Commentaire" dataDxfId="179"/>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FFB56E6-8289-4D7D-AEC6-71645DDC8F32}" name="Tableau13567" displayName="Tableau13567" ref="A3:S15" totalsRowShown="0" headerRowDxfId="175" dataDxfId="173" headerRowBorderDxfId="174" tableBorderDxfId="172">
  <autoFilter ref="A3:S15" xr:uid="{7763D16A-D497-45AE-9FAC-07DD5488FA91}"/>
  <tableColumns count="19">
    <tableColumn id="1" xr3:uid="{6B7D36B6-28F1-4774-B978-731157473F6E}" name="TACHE DE TRAVAIL et/ou SITUATION DANGEREUSE" dataDxfId="171"/>
    <tableColumn id="2" xr3:uid="{474F4F82-F4D8-4924-9CF5-397A8EB763D7}" name="CLASSE DE RISQUE" dataDxfId="170"/>
    <tableColumn id="3" xr3:uid="{A5F2FEFC-B169-4A9B-8E0F-0B26930587E6}" name="Risque spécifique à déclarer au STP dans le cadre du suivi médical des salariés?" dataDxfId="169">
      <calculatedColumnFormula>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calculatedColumnFormula>
    </tableColumn>
    <tableColumn id="4" xr3:uid="{BF988A54-DA39-4FCD-AEBE-71827CEA01DB}" name="GRAVITE" dataDxfId="168"/>
    <tableColumn id="5" xr3:uid="{3A008DD4-A122-4411-A23A-AF643857C4CD}" name="FREQUENCE" dataDxfId="167"/>
    <tableColumn id="6" xr3:uid="{C1CA9644-0731-4D93-B47B-5BE4EBB8C4AF}" name="MESURES DE PREVENTION ACTUELLEMENT EN PLACE DANS L'UNITE DE TRAVAIL" dataDxfId="166"/>
    <tableColumn id="7" xr3:uid="{20982035-66B6-4FF1-B6DE-9CFED70C6236}" name="MAITRISE" dataDxfId="165"/>
    <tableColumn id="8" xr3:uid="{977441A2-EBC6-47D6-A9CC-8AA2B6CE7A6D}" name="COTATION" dataDxfId="164">
      <calculatedColumnFormula>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calculatedColumnFormula>
    </tableColumn>
    <tableColumn id="9" xr3:uid="{E7CE01DA-8C85-4AB9-942F-56E592F4B982}" name="NIVEAU DE PRIORITE" dataDxfId="163">
      <calculatedColumnFormula>IF(OR(D4="",E4=""),"",IF(H4&lt;40,"PRIORITE 3",IF(H4&gt;=90,"PRIORITE 1","PRIORITE 2")))</calculatedColumnFormula>
    </tableColumn>
    <tableColumn id="10" xr3:uid="{C0222762-B361-40E6-9FB3-7123F2291764}" name="PISTES D'AMELIORATION _x000a_DE LA PREVENTION" dataDxfId="162"/>
    <tableColumn id="11" xr3:uid="{60226D6D-7879-4492-B741-256351745695}" name="Conditions d'exécution" dataDxfId="161"/>
    <tableColumn id="12" xr3:uid="{5ADD088C-16E5-4C38-9123-8744A28A6489}" name="Estimation du coût" dataDxfId="160"/>
    <tableColumn id="13" xr3:uid="{640CEF98-07F9-4FB3-87C2-518860E021E0}" name="Ressources mobilisables" dataDxfId="159"/>
    <tableColumn id="14" xr3:uid="{27D137B1-6EE5-456B-928E-EADC281E9000}" name="Responsable" dataDxfId="158"/>
    <tableColumn id="15" xr3:uid="{DADFFA31-D631-4555-BEC9-E188149DC66E}" name="Délai" dataDxfId="157"/>
    <tableColumn id="16" xr3:uid="{26EEC095-1E56-4864-BC08-9B4E0B164782}" name="Indicateur de suivi de l'action" dataDxfId="156"/>
    <tableColumn id="17" xr3:uid="{22A69EF7-61C6-40CC-8E73-2AB4C62851D7}" name="Date d'effet" dataDxfId="155"/>
    <tableColumn id="18" xr3:uid="{91313B76-3828-4D04-8081-DE22F0605D3C}" name="Etat d'avancement " dataDxfId="154"/>
    <tableColumn id="19" xr3:uid="{E08E649D-687A-442F-B025-ED637691F7D6}" name="Commentaire" dataDxfId="153"/>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EEA0334-C163-4A39-87DE-AA86ADA9A3F7}" name="Tableau135678" displayName="Tableau135678" ref="A3:S15" totalsRowShown="0" headerRowDxfId="149" dataDxfId="147" headerRowBorderDxfId="148" tableBorderDxfId="146">
  <autoFilter ref="A3:S15" xr:uid="{7763D16A-D497-45AE-9FAC-07DD5488FA91}"/>
  <tableColumns count="19">
    <tableColumn id="1" xr3:uid="{704417D3-3319-4B3E-94EF-FC5DB1A9A016}" name="TACHE DE TRAVAIL et/ou SITUATION DANGEREUSE" dataDxfId="145"/>
    <tableColumn id="2" xr3:uid="{CDAE1B03-7BE4-433C-953D-ED6A4D75C828}" name="CLASSE DE RISQUE" dataDxfId="144"/>
    <tableColumn id="3" xr3:uid="{4F4DC0DF-C552-41AB-98FE-B2CD267CA27F}" name="Risque spécifique à déclarer au STP dans le cadre du suivi médical des salariés?" dataDxfId="143">
      <calculatedColumnFormula>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calculatedColumnFormula>
    </tableColumn>
    <tableColumn id="4" xr3:uid="{3F8B6E06-1B6C-4A6D-AF47-2932B487F1FF}" name="GRAVITE" dataDxfId="142"/>
    <tableColumn id="5" xr3:uid="{BFB42696-DBCD-4412-B95A-34E0AE7972DF}" name="FREQUENCE" dataDxfId="141"/>
    <tableColumn id="6" xr3:uid="{18897135-09BB-4437-A341-BBDF57584946}" name="MESURES DE PREVENTION ACTUELLEMENT EN PLACE DANS L'UNITE DE TRAVAIL" dataDxfId="140"/>
    <tableColumn id="7" xr3:uid="{4ACA7C2F-9385-45F3-A340-A7487CB8B065}" name="MAITRISE" dataDxfId="139"/>
    <tableColumn id="8" xr3:uid="{CF2DDE1C-2C02-432E-8D53-9578BD1DA674}" name="COTATION" dataDxfId="138">
      <calculatedColumnFormula>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calculatedColumnFormula>
    </tableColumn>
    <tableColumn id="9" xr3:uid="{B829F99D-CB12-4434-A311-1FC5842FFDD7}" name="NIVEAU DE PRIORITE" dataDxfId="137">
      <calculatedColumnFormula>IF(OR(D4="",E4=""),"",IF(H4&lt;40,"PRIORITE 3",IF(H4&gt;=90,"PRIORITE 1","PRIORITE 2")))</calculatedColumnFormula>
    </tableColumn>
    <tableColumn id="10" xr3:uid="{CD13EC2A-9A11-4E6F-8816-DF5700E0028B}" name="PISTES D'AMELIORATION _x000a_DE LA PREVENTION" dataDxfId="136"/>
    <tableColumn id="11" xr3:uid="{2A613835-9600-43D5-9474-C439FBFF9CD9}" name="Conditions d'exécution" dataDxfId="135"/>
    <tableColumn id="12" xr3:uid="{6462474A-83CC-4BB2-B9B7-CA23F58D8EEC}" name="Estimation du coût" dataDxfId="134"/>
    <tableColumn id="13" xr3:uid="{8056A4AC-7223-497E-8B3E-C99A17B6D5D5}" name="Ressources mobilisables" dataDxfId="133"/>
    <tableColumn id="14" xr3:uid="{20439BC6-E616-4198-A6B5-89BEC3C21894}" name="Responsable" dataDxfId="132"/>
    <tableColumn id="15" xr3:uid="{467B1441-973C-40AD-B0D4-EA0411FCF617}" name="Délai" dataDxfId="131"/>
    <tableColumn id="16" xr3:uid="{27ABBD40-62E0-43ED-9270-FC1C2A3E64B4}" name="Indicateur de suivi de l'action" dataDxfId="130"/>
    <tableColumn id="17" xr3:uid="{7652A904-2900-4C56-8361-C0EA40E38901}" name="Date d'effet" dataDxfId="129"/>
    <tableColumn id="18" xr3:uid="{9CA52EDB-E2B3-4F27-86C3-955FF8C3987A}" name="Etat d'avancement " dataDxfId="128"/>
    <tableColumn id="19" xr3:uid="{60762BFB-3E76-42D0-85F9-C8EE475068BF}" name="Commentaire" dataDxfId="127"/>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94D8AA1-9C07-4F45-95BD-3C32D92B3FEE}" name="Tableau13567814" displayName="Tableau13567814" ref="A3:S15" totalsRowShown="0" headerRowDxfId="123" dataDxfId="121" headerRowBorderDxfId="122" tableBorderDxfId="120">
  <autoFilter ref="A3:S15" xr:uid="{7763D16A-D497-45AE-9FAC-07DD5488FA91}"/>
  <tableColumns count="19">
    <tableColumn id="1" xr3:uid="{4304308C-1957-471F-8FED-3CDCB7A3D017}" name="TACHE DE TRAVAIL et/ou SITUATION DANGEREUSE" dataDxfId="119"/>
    <tableColumn id="2" xr3:uid="{902B9F81-398E-4A7E-BC2E-3492A8D653C3}" name="CLASSE DE RISQUE" dataDxfId="118"/>
    <tableColumn id="3" xr3:uid="{48E1F2D2-C4F5-4E05-BB04-38236A4EAAF2}" name="Risque spécifique à déclarer au STP dans le cadre du suivi médical des salariés?" dataDxfId="117">
      <calculatedColumnFormula>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calculatedColumnFormula>
    </tableColumn>
    <tableColumn id="4" xr3:uid="{1F328293-34A5-423C-A84C-5625ECBA99BA}" name="GRAVITE" dataDxfId="116"/>
    <tableColumn id="5" xr3:uid="{A3BD81E5-0095-406F-AE68-D5C443ABC84B}" name="FREQUENCE" dataDxfId="115"/>
    <tableColumn id="6" xr3:uid="{8A08D762-79D2-4F12-A43F-B0B55DC99591}" name="MESURES DE PREVENTION ACTUELLEMENT EN PLACE DANS L'UNITE DE TRAVAIL" dataDxfId="114"/>
    <tableColumn id="7" xr3:uid="{24F4207E-FE61-406B-BF43-C0AA5DC5FE14}" name="MAITRISE" dataDxfId="113"/>
    <tableColumn id="8" xr3:uid="{7DAD7751-7E3D-4A3B-B56B-4140597AB795}" name="COTATION" dataDxfId="112">
      <calculatedColumnFormula>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calculatedColumnFormula>
    </tableColumn>
    <tableColumn id="9" xr3:uid="{201112AF-3993-44AA-96B8-E185418EC8DE}" name="NIVEAU DE PRIORITE" dataDxfId="111">
      <calculatedColumnFormula>IF(OR(D4="",E4=""),"",IF(H4&lt;40,"PRIORITE 3",IF(H4&gt;=90,"PRIORITE 1","PRIORITE 2")))</calculatedColumnFormula>
    </tableColumn>
    <tableColumn id="10" xr3:uid="{899377E6-9964-4D0B-8C4B-4246D4B7A59B}" name="PISTES D'AMELIORATION _x000a_DE LA PREVENTION" dataDxfId="110"/>
    <tableColumn id="11" xr3:uid="{96A71818-9111-480C-83BF-3CB24BCE961F}" name="Conditions d'exécution" dataDxfId="109"/>
    <tableColumn id="12" xr3:uid="{2F789B2E-3641-4B0F-BE80-CB92FFB6FF77}" name="Estimation du coût" dataDxfId="108"/>
    <tableColumn id="13" xr3:uid="{373C5971-BAE5-4ACB-873D-0E6976EAB64B}" name="Ressources mobilisables" dataDxfId="107"/>
    <tableColumn id="14" xr3:uid="{E78E3A84-28E0-40D4-A605-6FD2464EC746}" name="Responsable" dataDxfId="106"/>
    <tableColumn id="15" xr3:uid="{24A329DF-2595-4379-9995-09228E01A6F1}" name="Délai" dataDxfId="105"/>
    <tableColumn id="16" xr3:uid="{E516075A-89FC-4B8C-906C-978501CD6ACF}" name="Indicateur de suivi de l'action" dataDxfId="104"/>
    <tableColumn id="17" xr3:uid="{E40BFE0A-2ECF-42E4-8EA3-9CF0BFA73230}" name="Date d'effet" dataDxfId="103"/>
    <tableColumn id="18" xr3:uid="{F9EE771D-329E-4936-A28F-1E85BF9B00A3}" name="Etat d'avancement " dataDxfId="102"/>
    <tableColumn id="19" xr3:uid="{E86C8531-CD39-4D00-A568-CC4EE2EEA6E4}" name="Commentaire" dataDxfId="101"/>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B2257F5-A90D-4364-8A36-E8E4E3783EBF}" name="Tableau1356781415" displayName="Tableau1356781415" ref="A3:S15" totalsRowShown="0" headerRowDxfId="97" dataDxfId="95" headerRowBorderDxfId="96" tableBorderDxfId="94">
  <autoFilter ref="A3:S15" xr:uid="{7763D16A-D497-45AE-9FAC-07DD5488FA91}"/>
  <tableColumns count="19">
    <tableColumn id="1" xr3:uid="{A55F99E9-A3ED-4CBC-B5BE-E3BC845DA79C}" name="TACHE DE TRAVAIL et/ou SITUATION DANGEREUSE" dataDxfId="93"/>
    <tableColumn id="2" xr3:uid="{BCADC6FB-F603-447B-971F-F93FE0B58D4D}" name="CLASSE DE RISQUE" dataDxfId="92"/>
    <tableColumn id="3" xr3:uid="{658BD3B4-9FEA-47AF-A119-EE94AB2AF2D4}" name="Risque spécifique à déclarer au STP dans le cadre du suivi médical des salariés?" dataDxfId="91">
      <calculatedColumnFormula>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calculatedColumnFormula>
    </tableColumn>
    <tableColumn id="4" xr3:uid="{8289ADFC-E968-4D0A-8037-785DA6679E27}" name="GRAVITE" dataDxfId="90"/>
    <tableColumn id="5" xr3:uid="{96B587D8-70F2-4CFA-BF70-7DA6DF712BF4}" name="FREQUENCE" dataDxfId="89"/>
    <tableColumn id="6" xr3:uid="{1C38E09E-B55C-4702-92A1-BD00B6C973A5}" name="MESURES DE PREVENTION ACTUELLEMENT EN PLACE DANS L'UNITE DE TRAVAIL" dataDxfId="88"/>
    <tableColumn id="7" xr3:uid="{79ABFCA4-141A-45B8-A417-CF8807737349}" name="MAITRISE" dataDxfId="87"/>
    <tableColumn id="8" xr3:uid="{51A71197-C196-45C6-BED9-43F29B0C481E}" name="COTATION" dataDxfId="86">
      <calculatedColumnFormula>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calculatedColumnFormula>
    </tableColumn>
    <tableColumn id="9" xr3:uid="{E8EF48CB-D234-4E61-806E-EACFB474B93B}" name="NIVEAU DE PRIORITE" dataDxfId="85">
      <calculatedColumnFormula>IF(OR(D4="",E4=""),"",IF(H4&lt;40,"PRIORITE 3",IF(H4&gt;=90,"PRIORITE 1","PRIORITE 2")))</calculatedColumnFormula>
    </tableColumn>
    <tableColumn id="10" xr3:uid="{EDA2BD59-360B-4C62-A36B-120C211FB3DF}" name="PISTES D'AMELIORATION _x000a_DE LA PREVENTION" dataDxfId="84"/>
    <tableColumn id="11" xr3:uid="{A5F02A9F-2889-4526-8E52-977A37B39119}" name="Conditions d'exécution" dataDxfId="83"/>
    <tableColumn id="12" xr3:uid="{4CB8A497-2F65-4C8E-89DC-6CC429583C65}" name="Estimation du coût" dataDxfId="82"/>
    <tableColumn id="13" xr3:uid="{FABF9C05-6E22-4F27-8434-99D11CDE824B}" name="Ressources mobilisables" dataDxfId="81"/>
    <tableColumn id="14" xr3:uid="{9EFE884F-66AD-40C6-A516-FB9D1103A701}" name="Responsable" dataDxfId="80"/>
    <tableColumn id="15" xr3:uid="{E63BD7A7-8ADD-4F26-AA63-371886F0D10B}" name="Délai" dataDxfId="79"/>
    <tableColumn id="16" xr3:uid="{1214B3D3-E5AA-4A41-A043-161F63FE6A08}" name="Indicateur de suivi de l'action" dataDxfId="78"/>
    <tableColumn id="17" xr3:uid="{5CC78919-3203-4F14-9298-BB954260B088}" name="Date d'effet" dataDxfId="77"/>
    <tableColumn id="18" xr3:uid="{15EFB8DF-F678-49D7-802A-82C39D1CA03D}" name="Etat d'avancement " dataDxfId="76"/>
    <tableColumn id="19" xr3:uid="{19342227-3940-4012-BC7F-6283B6CBBD76}" name="Commentaire" dataDxfId="75"/>
  </tableColumns>
  <tableStyleInfo name="TableStyleMedium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5B811A0-9F5E-4F54-B2A5-859B780668B3}" name="Tableau135678141516" displayName="Tableau135678141516" ref="A3:S15" totalsRowShown="0" headerRowDxfId="71" dataDxfId="69" headerRowBorderDxfId="70" tableBorderDxfId="68">
  <autoFilter ref="A3:S15" xr:uid="{7763D16A-D497-45AE-9FAC-07DD5488FA91}"/>
  <tableColumns count="19">
    <tableColumn id="1" xr3:uid="{D3448D2B-88ED-49D3-8DA8-11BB81178F11}" name="TACHE DE TRAVAIL et/ou SITUATION DANGEREUSE" dataDxfId="67"/>
    <tableColumn id="2" xr3:uid="{4C408B2E-D850-4634-97CF-F539F242CD4A}" name="CLASSE DE RISQUE" dataDxfId="66"/>
    <tableColumn id="3" xr3:uid="{CD247F81-E7B6-409F-82DE-2DB49C00666E}" name="Risque spécifique à déclarer au STP dans le cadre du suivi médical des salariés?" dataDxfId="65">
      <calculatedColumnFormula>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calculatedColumnFormula>
    </tableColumn>
    <tableColumn id="4" xr3:uid="{818131E0-F833-48DF-B066-EC8E1046EA02}" name="GRAVITE" dataDxfId="64"/>
    <tableColumn id="5" xr3:uid="{04F67B0F-2721-4320-BCB2-8809005032DA}" name="FREQUENCE" dataDxfId="63"/>
    <tableColumn id="6" xr3:uid="{A3974B96-8475-4348-BC58-03279BC6D2D5}" name="MESURES DE PREVENTION ACTUELLEMENT EN PLACE DANS L'UNITE DE TRAVAIL" dataDxfId="62"/>
    <tableColumn id="7" xr3:uid="{F92FB28D-A1CA-47FB-B9C3-B860B0682018}" name="MAITRISE" dataDxfId="61"/>
    <tableColumn id="8" xr3:uid="{611EF9E2-9F75-41B1-A362-F6C875EC9730}" name="COTATION" dataDxfId="60">
      <calculatedColumnFormula>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calculatedColumnFormula>
    </tableColumn>
    <tableColumn id="9" xr3:uid="{444128EA-A435-4A06-8687-B124195B30F4}" name="NIVEAU DE PRIORITE" dataDxfId="59">
      <calculatedColumnFormula>IF(OR(D4="",E4=""),"",IF(H4&lt;40,"PRIORITE 3",IF(H4&gt;=90,"PRIORITE 1","PRIORITE 2")))</calculatedColumnFormula>
    </tableColumn>
    <tableColumn id="10" xr3:uid="{5516F76B-1074-4190-80C2-6C4BE23461E5}" name="PISTES D'AMELIORATION _x000a_DE LA PREVENTION" dataDxfId="58"/>
    <tableColumn id="11" xr3:uid="{FEE13DC4-A2E4-495D-99DF-A9E82C382A4F}" name="Conditions d'exécution" dataDxfId="57"/>
    <tableColumn id="12" xr3:uid="{C3BA5DF8-8BF1-49FF-B999-A5895E0A5750}" name="Estimation du coût" dataDxfId="56"/>
    <tableColumn id="13" xr3:uid="{1656134F-F7D8-44B8-93B8-A51919C2D551}" name="Ressources mobilisables" dataDxfId="55"/>
    <tableColumn id="14" xr3:uid="{851EDC76-C64C-4C43-859B-3C2BF982D9B4}" name="Responsable" dataDxfId="54"/>
    <tableColumn id="15" xr3:uid="{20283621-A45F-482A-9132-DC347105C633}" name="Délai" dataDxfId="53"/>
    <tableColumn id="16" xr3:uid="{F7BF0CB2-375D-43C2-8BF1-9FBAF0CDBD1C}" name="Indicateur de suivi de l'action" dataDxfId="52"/>
    <tableColumn id="17" xr3:uid="{41FEE6AD-632C-4564-A16A-18903425D3A9}" name="Date d'effet" dataDxfId="51"/>
    <tableColumn id="18" xr3:uid="{6FE143C5-598F-4303-AB39-0088FAF0DED0}" name="Etat d'avancement " dataDxfId="50"/>
    <tableColumn id="19" xr3:uid="{D0034A98-5F65-4B95-9F8D-AB083F683D84}" name="Commentaire" dataDxfId="49"/>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tabSelected="1" zoomScale="110" zoomScaleNormal="110" workbookViewId="0">
      <selection activeCell="A30" sqref="A30"/>
    </sheetView>
  </sheetViews>
  <sheetFormatPr baseColWidth="10" defaultColWidth="8.88671875" defaultRowHeight="14.4" x14ac:dyDescent="0.3"/>
  <cols>
    <col min="1" max="1" width="35" customWidth="1"/>
    <col min="2" max="2" width="32.33203125" customWidth="1"/>
    <col min="3" max="3" width="33.88671875" customWidth="1"/>
    <col min="4" max="4" width="36.109375" customWidth="1"/>
    <col min="5" max="5" width="26.88671875" customWidth="1"/>
    <col min="6" max="6" width="34" customWidth="1"/>
  </cols>
  <sheetData>
    <row r="1" spans="1:8" ht="123.6" customHeight="1" x14ac:dyDescent="0.3">
      <c r="A1" s="162" t="s">
        <v>0</v>
      </c>
      <c r="B1" s="162"/>
      <c r="C1" s="162"/>
      <c r="D1" s="1"/>
      <c r="E1" s="1"/>
      <c r="F1" s="1"/>
      <c r="G1" s="1"/>
      <c r="H1" s="1"/>
    </row>
    <row r="2" spans="1:8" x14ac:dyDescent="0.3">
      <c r="A2" s="12"/>
      <c r="B2" s="1"/>
      <c r="C2" s="1"/>
      <c r="D2" s="1"/>
      <c r="E2" s="1"/>
      <c r="F2" s="1"/>
      <c r="G2" s="1"/>
      <c r="H2" s="1"/>
    </row>
    <row r="3" spans="1:8" ht="15.6" x14ac:dyDescent="0.3">
      <c r="A3" s="163" t="s">
        <v>22</v>
      </c>
      <c r="B3" s="163"/>
      <c r="C3" s="163"/>
      <c r="D3" s="1"/>
      <c r="E3" s="1"/>
      <c r="F3" s="1"/>
      <c r="G3" s="1"/>
      <c r="H3" s="1"/>
    </row>
    <row r="4" spans="1:8" ht="15" thickBot="1" x14ac:dyDescent="0.35">
      <c r="A4" s="13"/>
      <c r="B4" s="1"/>
      <c r="C4" s="1"/>
      <c r="D4" s="1"/>
      <c r="E4" s="1"/>
      <c r="F4" s="1"/>
      <c r="G4" s="1"/>
      <c r="H4" s="1"/>
    </row>
    <row r="5" spans="1:8" ht="52.8" x14ac:dyDescent="0.3">
      <c r="A5" s="14" t="s">
        <v>1</v>
      </c>
      <c r="B5" s="14" t="s">
        <v>23</v>
      </c>
      <c r="C5" s="14" t="s">
        <v>2</v>
      </c>
      <c r="D5" s="1"/>
      <c r="E5" s="165" t="s">
        <v>166</v>
      </c>
      <c r="F5" s="166"/>
      <c r="G5" s="1"/>
      <c r="H5" s="1"/>
    </row>
    <row r="6" spans="1:8" ht="27" x14ac:dyDescent="0.3">
      <c r="A6" s="15" t="s">
        <v>24</v>
      </c>
      <c r="B6" s="16" t="s">
        <v>3</v>
      </c>
      <c r="C6" s="16" t="s">
        <v>4</v>
      </c>
      <c r="D6" s="1"/>
      <c r="E6" s="156"/>
      <c r="F6" s="159" t="s">
        <v>168</v>
      </c>
      <c r="G6" s="1"/>
      <c r="H6" s="1"/>
    </row>
    <row r="7" spans="1:8" x14ac:dyDescent="0.3">
      <c r="A7" s="2"/>
      <c r="B7" s="1"/>
      <c r="C7" s="17"/>
      <c r="D7" s="1"/>
      <c r="E7" s="157"/>
      <c r="F7" s="159" t="s">
        <v>167</v>
      </c>
      <c r="G7" s="1"/>
      <c r="H7" s="1"/>
    </row>
    <row r="8" spans="1:8" ht="16.2" thickBot="1" x14ac:dyDescent="0.35">
      <c r="A8" s="18" t="s">
        <v>25</v>
      </c>
      <c r="B8" s="1"/>
      <c r="C8" s="1"/>
      <c r="D8" s="1"/>
      <c r="E8" s="158"/>
      <c r="F8" s="160" t="s">
        <v>169</v>
      </c>
      <c r="G8" s="1"/>
      <c r="H8" s="1"/>
    </row>
    <row r="9" spans="1:8" ht="17.399999999999999" thickBot="1" x14ac:dyDescent="0.35">
      <c r="A9" s="19"/>
      <c r="B9" s="1"/>
      <c r="C9" s="1"/>
      <c r="D9" s="1"/>
      <c r="E9" s="1"/>
      <c r="F9" s="1"/>
      <c r="G9" s="1"/>
      <c r="H9" s="1"/>
    </row>
    <row r="10" spans="1:8" ht="20.25" customHeight="1" thickBot="1" x14ac:dyDescent="0.35">
      <c r="A10" s="20" t="s">
        <v>5</v>
      </c>
      <c r="B10" s="21" t="s">
        <v>6</v>
      </c>
      <c r="C10" s="22" t="s">
        <v>7</v>
      </c>
      <c r="D10" s="1"/>
      <c r="E10" s="167" t="s">
        <v>170</v>
      </c>
      <c r="F10" s="168"/>
      <c r="G10" s="1"/>
      <c r="H10" s="1"/>
    </row>
    <row r="11" spans="1:8" ht="44.4" customHeight="1" x14ac:dyDescent="0.3">
      <c r="A11" s="3" t="s">
        <v>8</v>
      </c>
      <c r="B11" s="3"/>
      <c r="C11" s="3"/>
      <c r="D11" s="1"/>
      <c r="E11" s="169" t="s">
        <v>171</v>
      </c>
      <c r="F11" s="170"/>
      <c r="G11" s="1"/>
      <c r="H11" s="1"/>
    </row>
    <row r="12" spans="1:8" ht="15" x14ac:dyDescent="0.3">
      <c r="A12" s="3" t="s">
        <v>9</v>
      </c>
      <c r="B12" s="4"/>
      <c r="C12" s="3"/>
      <c r="D12" s="1"/>
      <c r="E12" s="171"/>
      <c r="F12" s="172"/>
      <c r="G12" s="1"/>
      <c r="H12" s="1"/>
    </row>
    <row r="13" spans="1:8" ht="45.6" thickBot="1" x14ac:dyDescent="0.35">
      <c r="A13" s="3" t="s">
        <v>10</v>
      </c>
      <c r="B13" s="3"/>
      <c r="C13" s="3"/>
      <c r="D13" s="1"/>
      <c r="E13" s="173" t="s">
        <v>172</v>
      </c>
      <c r="F13" s="174"/>
      <c r="G13" s="1"/>
      <c r="H13" s="1"/>
    </row>
    <row r="14" spans="1:8" ht="15" x14ac:dyDescent="0.3">
      <c r="A14" s="3" t="s">
        <v>11</v>
      </c>
      <c r="B14" s="3"/>
      <c r="C14" s="3"/>
      <c r="D14" s="1"/>
      <c r="E14" s="1"/>
      <c r="F14" s="1"/>
      <c r="G14" s="1"/>
      <c r="H14" s="1"/>
    </row>
    <row r="15" spans="1:8" x14ac:dyDescent="0.3">
      <c r="A15" s="5"/>
      <c r="B15" s="1"/>
      <c r="C15" s="1"/>
      <c r="D15" s="1"/>
      <c r="E15" s="1"/>
      <c r="F15" s="1"/>
      <c r="G15" s="1"/>
      <c r="H15" s="1"/>
    </row>
    <row r="16" spans="1:8" ht="15.6" x14ac:dyDescent="0.3">
      <c r="A16" s="163" t="s">
        <v>26</v>
      </c>
      <c r="B16" s="163"/>
      <c r="C16" s="163"/>
      <c r="D16" s="1"/>
      <c r="E16" s="1"/>
      <c r="F16" s="1"/>
      <c r="G16" s="1"/>
      <c r="H16" s="1"/>
    </row>
    <row r="17" spans="1:8" ht="17.399999999999999" x14ac:dyDescent="0.3">
      <c r="A17" s="23"/>
      <c r="B17" s="1"/>
      <c r="C17" s="1"/>
      <c r="D17" s="1"/>
      <c r="E17" s="1"/>
      <c r="F17" s="1"/>
      <c r="G17" s="1"/>
      <c r="H17" s="1"/>
    </row>
    <row r="18" spans="1:8" x14ac:dyDescent="0.3">
      <c r="A18" s="20" t="s">
        <v>12</v>
      </c>
      <c r="B18" s="21" t="s">
        <v>13</v>
      </c>
      <c r="C18" s="22" t="s">
        <v>14</v>
      </c>
      <c r="D18" s="1"/>
      <c r="E18" s="1"/>
      <c r="F18" s="1"/>
      <c r="G18" s="1"/>
      <c r="H18" s="1"/>
    </row>
    <row r="19" spans="1:8" ht="30" x14ac:dyDescent="0.3">
      <c r="A19" s="3" t="s">
        <v>29</v>
      </c>
      <c r="B19" s="6"/>
      <c r="C19" s="6"/>
      <c r="D19" s="1"/>
      <c r="E19" s="1"/>
      <c r="F19" s="1"/>
      <c r="G19" s="1"/>
      <c r="H19" s="1"/>
    </row>
    <row r="20" spans="1:8" ht="15" x14ac:dyDescent="0.3">
      <c r="A20" s="3" t="s">
        <v>15</v>
      </c>
      <c r="B20" s="3"/>
      <c r="C20" s="3"/>
      <c r="D20" s="1"/>
      <c r="E20" s="1"/>
      <c r="F20" s="1"/>
      <c r="G20" s="1"/>
      <c r="H20" s="1"/>
    </row>
    <row r="21" spans="1:8" ht="15" x14ac:dyDescent="0.3">
      <c r="A21" s="3" t="s">
        <v>27</v>
      </c>
      <c r="B21" s="3"/>
      <c r="C21" s="3"/>
      <c r="D21" s="1"/>
      <c r="E21" s="1"/>
      <c r="F21" s="1"/>
      <c r="G21" s="1"/>
      <c r="H21" s="1"/>
    </row>
    <row r="22" spans="1:8" ht="15" x14ac:dyDescent="0.3">
      <c r="A22" s="3" t="s">
        <v>28</v>
      </c>
      <c r="B22" s="3"/>
      <c r="C22" s="3"/>
      <c r="D22" s="1"/>
      <c r="E22" s="1"/>
      <c r="F22" s="1"/>
      <c r="G22" s="1"/>
      <c r="H22" s="1"/>
    </row>
    <row r="23" spans="1:8" ht="15" x14ac:dyDescent="0.3">
      <c r="A23" s="3" t="s">
        <v>11</v>
      </c>
      <c r="B23" s="3"/>
      <c r="C23" s="3"/>
      <c r="D23" s="1"/>
      <c r="E23" s="1"/>
      <c r="F23" s="1"/>
      <c r="G23" s="1"/>
      <c r="H23" s="1"/>
    </row>
    <row r="24" spans="1:8" ht="15" x14ac:dyDescent="0.3">
      <c r="A24" s="7"/>
      <c r="B24" s="7"/>
      <c r="C24" s="7"/>
      <c r="D24" s="1"/>
      <c r="E24" s="1"/>
      <c r="F24" s="1"/>
      <c r="G24" s="1"/>
      <c r="H24" s="1"/>
    </row>
    <row r="25" spans="1:8" ht="15.6" x14ac:dyDescent="0.3">
      <c r="A25" s="164" t="s">
        <v>16</v>
      </c>
      <c r="B25" s="163"/>
      <c r="C25" s="163"/>
      <c r="D25" s="1"/>
      <c r="E25" s="1"/>
      <c r="F25" s="1"/>
      <c r="G25" s="1"/>
      <c r="H25" s="1"/>
    </row>
    <row r="26" spans="1:8" x14ac:dyDescent="0.3">
      <c r="A26" s="1"/>
      <c r="B26" s="1"/>
      <c r="C26" s="1"/>
      <c r="D26" s="1"/>
      <c r="E26" s="1"/>
      <c r="F26" s="1"/>
      <c r="G26" s="1"/>
      <c r="H26" s="1"/>
    </row>
    <row r="27" spans="1:8" x14ac:dyDescent="0.3">
      <c r="A27" s="8" t="s">
        <v>17</v>
      </c>
      <c r="B27" s="8" t="s">
        <v>18</v>
      </c>
      <c r="C27" s="8" t="s">
        <v>19</v>
      </c>
      <c r="D27" s="1"/>
      <c r="E27" s="1"/>
      <c r="F27" s="1"/>
      <c r="G27" s="1"/>
      <c r="H27" s="1"/>
    </row>
    <row r="28" spans="1:8" x14ac:dyDescent="0.3">
      <c r="A28" s="9">
        <v>0</v>
      </c>
      <c r="B28" s="10">
        <v>45032</v>
      </c>
      <c r="C28" s="9" t="s">
        <v>20</v>
      </c>
      <c r="D28" s="11" t="s">
        <v>21</v>
      </c>
      <c r="E28" s="1"/>
      <c r="F28" s="1"/>
      <c r="G28" s="1"/>
      <c r="H28" s="1"/>
    </row>
    <row r="29" spans="1:8" x14ac:dyDescent="0.3">
      <c r="A29" s="9">
        <v>1</v>
      </c>
      <c r="B29" s="10"/>
      <c r="C29" s="9"/>
      <c r="D29" s="1"/>
      <c r="E29" s="1"/>
      <c r="F29" s="1"/>
      <c r="G29" s="1"/>
      <c r="H29" s="1"/>
    </row>
    <row r="30" spans="1:8" x14ac:dyDescent="0.3">
      <c r="A30" s="1"/>
      <c r="B30" s="1"/>
      <c r="C30" s="1"/>
      <c r="D30" s="1"/>
      <c r="E30" s="1"/>
      <c r="F30" s="1"/>
      <c r="G30" s="1"/>
      <c r="H30" s="1"/>
    </row>
    <row r="31" spans="1:8" x14ac:dyDescent="0.3">
      <c r="A31" s="1"/>
      <c r="B31" s="1"/>
      <c r="C31" s="1"/>
      <c r="D31" s="1"/>
      <c r="E31" s="1"/>
      <c r="F31" s="1"/>
      <c r="G31" s="1"/>
      <c r="H31" s="1"/>
    </row>
    <row r="32" spans="1:8" x14ac:dyDescent="0.3">
      <c r="A32" s="1"/>
      <c r="B32" s="1"/>
      <c r="C32" s="1"/>
      <c r="D32" s="1"/>
      <c r="E32" s="1"/>
      <c r="F32" s="1"/>
      <c r="G32" s="1"/>
      <c r="H32" s="1"/>
    </row>
    <row r="33" spans="1:8" x14ac:dyDescent="0.3">
      <c r="A33" s="1"/>
      <c r="B33" s="1"/>
      <c r="C33" s="1"/>
      <c r="D33" s="1"/>
      <c r="E33" s="1"/>
      <c r="F33" s="1"/>
      <c r="G33" s="1"/>
      <c r="H33" s="1"/>
    </row>
    <row r="34" spans="1:8" x14ac:dyDescent="0.3">
      <c r="A34" s="1"/>
      <c r="B34" s="1"/>
      <c r="C34" s="1"/>
      <c r="D34" s="1"/>
      <c r="E34" s="1"/>
      <c r="F34" s="1"/>
      <c r="G34" s="1"/>
      <c r="H34" s="1"/>
    </row>
    <row r="35" spans="1:8" x14ac:dyDescent="0.3">
      <c r="A35" s="1"/>
      <c r="B35" s="1"/>
      <c r="C35" s="1"/>
      <c r="D35" s="1"/>
      <c r="E35" s="1"/>
      <c r="F35" s="1"/>
      <c r="G35" s="1"/>
      <c r="H35" s="1"/>
    </row>
  </sheetData>
  <mergeCells count="8">
    <mergeCell ref="A1:C1"/>
    <mergeCell ref="A3:C3"/>
    <mergeCell ref="A16:C16"/>
    <mergeCell ref="A25:C25"/>
    <mergeCell ref="E5:F5"/>
    <mergeCell ref="E10:F10"/>
    <mergeCell ref="E11:F12"/>
    <mergeCell ref="E13:F1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F371C-DD3E-4B9F-B44A-F277A7C004F0}">
  <sheetPr>
    <tabColor rgb="FF00B050"/>
  </sheetPr>
  <dimension ref="A1:S15"/>
  <sheetViews>
    <sheetView showZeros="0" workbookViewId="0">
      <selection activeCell="K3" sqref="K3:Q3"/>
    </sheetView>
  </sheetViews>
  <sheetFormatPr baseColWidth="10" defaultColWidth="11.5546875" defaultRowHeight="14.4" x14ac:dyDescent="0.3"/>
  <cols>
    <col min="1" max="1" width="35.88671875" style="127" customWidth="1"/>
    <col min="2" max="2" width="28.88671875" style="127" customWidth="1"/>
    <col min="3" max="3" width="33.6640625" style="127" customWidth="1"/>
    <col min="4" max="4" width="17.33203125" style="127" customWidth="1"/>
    <col min="5" max="5" width="16.6640625" style="127" customWidth="1"/>
    <col min="6" max="6" width="48.33203125" style="127" customWidth="1"/>
    <col min="7" max="7" width="18.6640625" style="127" customWidth="1"/>
    <col min="8" max="8" width="11.5546875" style="127"/>
    <col min="9" max="9" width="30.33203125" style="127" customWidth="1"/>
    <col min="10" max="10" width="34.6640625" style="127" customWidth="1"/>
    <col min="11" max="11" width="32.6640625" style="127" customWidth="1"/>
    <col min="12" max="12" width="27" style="127" customWidth="1"/>
    <col min="13" max="13" width="35.33203125" style="127" customWidth="1"/>
    <col min="14" max="14" width="20.33203125" style="127" customWidth="1"/>
    <col min="15" max="15" width="11.5546875" style="127"/>
    <col min="16" max="16" width="40.44140625" style="127" customWidth="1"/>
    <col min="17" max="17" width="19" style="127" customWidth="1"/>
    <col min="18" max="18" width="27.33203125" style="127" customWidth="1"/>
    <col min="19" max="19" width="20.109375" style="127" customWidth="1"/>
    <col min="20" max="16384" width="11.5546875" style="127"/>
  </cols>
  <sheetData>
    <row r="1" spans="1:19" ht="40.200000000000003" customHeight="1" x14ac:dyDescent="0.3">
      <c r="A1" s="145">
        <f>'UNITES DE TRAVAIL'!G11</f>
        <v>0</v>
      </c>
      <c r="B1" s="155" t="str">
        <f>'UNITES DE TRAVAIL'!E11&amp;" Hommes"</f>
        <v xml:space="preserve"> Hommes</v>
      </c>
      <c r="D1" s="177" t="str">
        <f>IF('UNITES DE TRAVAIL'!C11="","","Unité de travail N°8: "&amp;'UNITES DE TRAVAIL'!C11)</f>
        <v/>
      </c>
      <c r="E1" s="177"/>
      <c r="F1" s="177"/>
      <c r="G1" s="177"/>
      <c r="H1" s="177"/>
      <c r="I1" s="177"/>
      <c r="J1" s="176" t="s">
        <v>53</v>
      </c>
      <c r="K1" s="176"/>
      <c r="L1" s="176"/>
      <c r="M1" s="176"/>
      <c r="N1" s="176"/>
      <c r="O1" s="176"/>
      <c r="P1" s="176"/>
      <c r="Q1" s="176"/>
      <c r="R1" s="176"/>
      <c r="S1" s="176"/>
    </row>
    <row r="2" spans="1:19" ht="45.6" customHeight="1" x14ac:dyDescent="0.3">
      <c r="A2" s="144" t="str">
        <f>IF('UNITES DE TRAVAIL'!D11="","","Nombre de salariés : "&amp;'UNITES DE TRAVAIL'!D11)</f>
        <v/>
      </c>
      <c r="B2" s="155" t="str">
        <f>'UNITES DE TRAVAIL'!F11&amp;" Femmes"</f>
        <v xml:space="preserve"> Femmes</v>
      </c>
      <c r="D2" s="177"/>
      <c r="E2" s="177"/>
      <c r="F2" s="177"/>
      <c r="G2" s="177"/>
      <c r="H2" s="177"/>
      <c r="I2" s="177"/>
      <c r="J2" s="176"/>
      <c r="K2" s="176"/>
      <c r="L2" s="176"/>
      <c r="M2" s="176"/>
      <c r="N2" s="176"/>
      <c r="O2" s="176"/>
      <c r="P2" s="176"/>
      <c r="Q2" s="176"/>
      <c r="R2" s="176"/>
      <c r="S2" s="176"/>
    </row>
    <row r="3" spans="1:19" ht="102.6" customHeight="1" x14ac:dyDescent="0.3">
      <c r="A3" s="128" t="s">
        <v>34</v>
      </c>
      <c r="B3" s="129" t="s">
        <v>35</v>
      </c>
      <c r="C3" s="130" t="s">
        <v>36</v>
      </c>
      <c r="D3" s="131" t="s">
        <v>37</v>
      </c>
      <c r="E3" s="134" t="s">
        <v>38</v>
      </c>
      <c r="F3" s="133" t="s">
        <v>39</v>
      </c>
      <c r="G3" s="134" t="s">
        <v>40</v>
      </c>
      <c r="H3" s="135" t="s">
        <v>41</v>
      </c>
      <c r="I3" s="136" t="s">
        <v>42</v>
      </c>
      <c r="J3" s="133" t="s">
        <v>43</v>
      </c>
      <c r="K3" s="195" t="s">
        <v>44</v>
      </c>
      <c r="L3" s="195" t="s">
        <v>45</v>
      </c>
      <c r="M3" s="195" t="s">
        <v>46</v>
      </c>
      <c r="N3" s="195" t="s">
        <v>47</v>
      </c>
      <c r="O3" s="195" t="s">
        <v>48</v>
      </c>
      <c r="P3" s="195" t="s">
        <v>49</v>
      </c>
      <c r="Q3" s="195" t="s">
        <v>50</v>
      </c>
      <c r="R3" s="137" t="s">
        <v>51</v>
      </c>
      <c r="S3" s="138" t="s">
        <v>52</v>
      </c>
    </row>
    <row r="4" spans="1:19" ht="40.200000000000003" customHeight="1" x14ac:dyDescent="0.3">
      <c r="A4" s="139"/>
      <c r="B4" s="140"/>
      <c r="C4" s="125" t="str">
        <f t="shared" ref="C4:C15" si="0">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f>
        <v>Non concerné</v>
      </c>
      <c r="D4" s="141"/>
      <c r="E4" s="141"/>
      <c r="F4" s="139"/>
      <c r="G4" s="141"/>
      <c r="H4" s="122">
        <f t="shared" ref="H4:H15" si="1">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f>
        <v>0</v>
      </c>
      <c r="I4" s="123" t="str">
        <f t="shared" ref="I4:I15" si="2">IF(OR(D4="",E4=""),"",IF(H4&lt;40,"PRIORITE 3",IF(H4&gt;=90,"PRIORITE 1","PRIORITE 2")))</f>
        <v/>
      </c>
      <c r="J4" s="139"/>
      <c r="K4" s="139"/>
      <c r="L4" s="139"/>
      <c r="M4" s="139"/>
      <c r="N4" s="139"/>
      <c r="O4" s="139"/>
      <c r="P4" s="139"/>
      <c r="Q4" s="139"/>
      <c r="R4" s="140"/>
      <c r="S4" s="139"/>
    </row>
    <row r="5" spans="1:19" ht="40.200000000000003" customHeight="1" x14ac:dyDescent="0.3">
      <c r="A5" s="139"/>
      <c r="B5" s="140"/>
      <c r="C5" s="125" t="str">
        <f t="shared" si="0"/>
        <v>Non concerné</v>
      </c>
      <c r="D5" s="141"/>
      <c r="E5" s="141"/>
      <c r="F5" s="139"/>
      <c r="G5" s="141"/>
      <c r="H5" s="122">
        <f t="shared" si="1"/>
        <v>0</v>
      </c>
      <c r="I5" s="123" t="str">
        <f t="shared" si="2"/>
        <v/>
      </c>
      <c r="J5" s="139"/>
      <c r="K5" s="139"/>
      <c r="L5" s="139"/>
      <c r="M5" s="139"/>
      <c r="N5" s="139"/>
      <c r="O5" s="139"/>
      <c r="P5" s="139"/>
      <c r="Q5" s="139"/>
      <c r="R5" s="140"/>
      <c r="S5" s="139"/>
    </row>
    <row r="6" spans="1:19" ht="40.200000000000003" customHeight="1" x14ac:dyDescent="0.3">
      <c r="A6" s="139"/>
      <c r="B6" s="140"/>
      <c r="C6" s="125" t="str">
        <f t="shared" si="0"/>
        <v>Non concerné</v>
      </c>
      <c r="D6" s="141"/>
      <c r="E6" s="141"/>
      <c r="F6" s="139"/>
      <c r="G6" s="141"/>
      <c r="H6" s="122">
        <f t="shared" si="1"/>
        <v>0</v>
      </c>
      <c r="I6" s="123" t="str">
        <f>IF(OR(D6="",E6=""),"",IF(H6&lt;40,"PRIORITE 3",IF(H6&gt;=90,"PRIORITE 1","PRIORITE 2")))</f>
        <v/>
      </c>
      <c r="J6" s="139"/>
      <c r="K6" s="139"/>
      <c r="L6" s="139"/>
      <c r="M6" s="139"/>
      <c r="N6" s="139"/>
      <c r="O6" s="139"/>
      <c r="P6" s="139"/>
      <c r="Q6" s="139"/>
      <c r="R6" s="140"/>
      <c r="S6" s="139"/>
    </row>
    <row r="7" spans="1:19" ht="40.200000000000003" customHeight="1" x14ac:dyDescent="0.3">
      <c r="A7" s="139"/>
      <c r="B7" s="140"/>
      <c r="C7" s="125" t="str">
        <f t="shared" si="0"/>
        <v>Non concerné</v>
      </c>
      <c r="D7" s="141"/>
      <c r="E7" s="141"/>
      <c r="F7" s="139"/>
      <c r="G7" s="141"/>
      <c r="H7" s="122">
        <f>IF(G7="",(EXACT(D7,"FAIBLE")*10+EXACT(D7,"MOYENNE")*20+EXACT(D7,"IMPORTANTE")*40+EXACT(D7,"TRES IMPORTANTE")*80)*(EXACT(E7,"FAIBLE")*1+EXACT(E7,"MOYENNE")*2+EXACT(E7,"IMPORTANTE")*3+EXACT(E7,"TRES IMPORTANTE")*4),(EXACT(D7,"FAIBLE")*10+EXACT(D7,"MOYENNE")*20+EXACT(D7,"IMPORTANTE")*40+EXACT(D7,"TRES IMPORTANTE")*80)*(EXACT(E7,"FAIBLE")*1+EXACT(E7,"MOYENNE")*2+EXACT(E7,"IMPORTANTE")*3+EXACT(E7,"TRES IMPORTANTE")*4)*(EXACT(G7,"Très efficaces, moyens très reconnus et conseillés")*0.25+EXACT(G7,"Efficaces, moyens suffisamments efficaces par rapport au risque")*0.5+EXACT(G7,"Peu efficaces, moyens devant être amèliorés ou renforcés")*0.75+EXACT(G7,"Inexistants ou quasi-inexsitants")*1))</f>
        <v>0</v>
      </c>
      <c r="I7" s="123" t="str">
        <f>IF(OR(D7="",E7=""),"",IF(H7&lt;40,"PRIORITE 3",IF(H7&gt;=90,"PRIORITE 1","PRIORITE 2")))</f>
        <v/>
      </c>
      <c r="J7" s="139"/>
      <c r="K7" s="139"/>
      <c r="L7" s="139"/>
      <c r="M7" s="139"/>
      <c r="N7" s="139"/>
      <c r="O7" s="139"/>
      <c r="P7" s="139"/>
      <c r="Q7" s="139"/>
      <c r="R7" s="140"/>
      <c r="S7" s="139"/>
    </row>
    <row r="8" spans="1:19" ht="40.200000000000003" customHeight="1" x14ac:dyDescent="0.3">
      <c r="A8" s="139"/>
      <c r="B8" s="140"/>
      <c r="C8" s="125" t="str">
        <f t="shared" si="0"/>
        <v>Non concerné</v>
      </c>
      <c r="D8" s="141"/>
      <c r="E8" s="141"/>
      <c r="F8" s="139"/>
      <c r="G8" s="141"/>
      <c r="H8" s="122">
        <f t="shared" si="1"/>
        <v>0</v>
      </c>
      <c r="I8" s="123" t="str">
        <f t="shared" si="2"/>
        <v/>
      </c>
      <c r="J8" s="139"/>
      <c r="K8" s="139"/>
      <c r="L8" s="139"/>
      <c r="M8" s="139"/>
      <c r="N8" s="139"/>
      <c r="O8" s="139"/>
      <c r="P8" s="139"/>
      <c r="Q8" s="139"/>
      <c r="R8" s="140"/>
      <c r="S8" s="139"/>
    </row>
    <row r="9" spans="1:19" ht="40.200000000000003" customHeight="1" x14ac:dyDescent="0.3">
      <c r="A9" s="139"/>
      <c r="B9" s="140"/>
      <c r="C9" s="125" t="str">
        <f t="shared" si="0"/>
        <v>Non concerné</v>
      </c>
      <c r="D9" s="141"/>
      <c r="E9" s="141"/>
      <c r="F9" s="139"/>
      <c r="G9" s="141"/>
      <c r="H9" s="122">
        <f t="shared" si="1"/>
        <v>0</v>
      </c>
      <c r="I9" s="123" t="str">
        <f t="shared" si="2"/>
        <v/>
      </c>
      <c r="J9" s="139"/>
      <c r="K9" s="139"/>
      <c r="L9" s="139"/>
      <c r="M9" s="139"/>
      <c r="N9" s="139"/>
      <c r="O9" s="139"/>
      <c r="P9" s="139"/>
      <c r="Q9" s="139"/>
      <c r="R9" s="140"/>
      <c r="S9" s="139"/>
    </row>
    <row r="10" spans="1:19" ht="40.200000000000003" customHeight="1" x14ac:dyDescent="0.3">
      <c r="A10" s="139"/>
      <c r="B10" s="140"/>
      <c r="C10" s="125" t="str">
        <f t="shared" si="0"/>
        <v>Non concerné</v>
      </c>
      <c r="D10" s="141"/>
      <c r="E10" s="141"/>
      <c r="F10" s="139"/>
      <c r="G10" s="141"/>
      <c r="H10" s="122">
        <f t="shared" si="1"/>
        <v>0</v>
      </c>
      <c r="I10" s="123" t="str">
        <f t="shared" si="2"/>
        <v/>
      </c>
      <c r="J10" s="139"/>
      <c r="K10" s="139"/>
      <c r="L10" s="139"/>
      <c r="M10" s="139"/>
      <c r="N10" s="139"/>
      <c r="O10" s="139"/>
      <c r="P10" s="139"/>
      <c r="Q10" s="139"/>
      <c r="R10" s="140"/>
      <c r="S10" s="139"/>
    </row>
    <row r="11" spans="1:19" ht="40.200000000000003" customHeight="1" x14ac:dyDescent="0.3">
      <c r="A11" s="139"/>
      <c r="B11" s="140"/>
      <c r="C11" s="125" t="str">
        <f t="shared" si="0"/>
        <v>Non concerné</v>
      </c>
      <c r="D11" s="141"/>
      <c r="E11" s="141"/>
      <c r="F11" s="139"/>
      <c r="G11" s="141"/>
      <c r="H11" s="122">
        <f t="shared" si="1"/>
        <v>0</v>
      </c>
      <c r="I11" s="123" t="str">
        <f t="shared" si="2"/>
        <v/>
      </c>
      <c r="J11" s="139"/>
      <c r="K11" s="139"/>
      <c r="L11" s="139"/>
      <c r="M11" s="139"/>
      <c r="N11" s="139"/>
      <c r="O11" s="139"/>
      <c r="P11" s="139"/>
      <c r="Q11" s="139"/>
      <c r="R11" s="140"/>
      <c r="S11" s="139"/>
    </row>
    <row r="12" spans="1:19" ht="40.200000000000003" customHeight="1" x14ac:dyDescent="0.3">
      <c r="A12" s="139"/>
      <c r="B12" s="140"/>
      <c r="C12" s="125" t="str">
        <f t="shared" si="0"/>
        <v>Non concerné</v>
      </c>
      <c r="D12" s="141"/>
      <c r="E12" s="141"/>
      <c r="F12" s="139"/>
      <c r="G12" s="141"/>
      <c r="H12" s="122">
        <f t="shared" si="1"/>
        <v>0</v>
      </c>
      <c r="I12" s="123" t="str">
        <f t="shared" si="2"/>
        <v/>
      </c>
      <c r="J12" s="139"/>
      <c r="K12" s="139"/>
      <c r="L12" s="139"/>
      <c r="M12" s="139"/>
      <c r="N12" s="139"/>
      <c r="O12" s="139"/>
      <c r="P12" s="139"/>
      <c r="Q12" s="139"/>
      <c r="R12" s="140"/>
      <c r="S12" s="139"/>
    </row>
    <row r="13" spans="1:19" ht="40.200000000000003" customHeight="1" x14ac:dyDescent="0.3">
      <c r="A13" s="139"/>
      <c r="B13" s="140"/>
      <c r="C13" s="125" t="str">
        <f t="shared" si="0"/>
        <v>Non concerné</v>
      </c>
      <c r="D13" s="141"/>
      <c r="E13" s="141"/>
      <c r="F13" s="139"/>
      <c r="G13" s="141"/>
      <c r="H13" s="122">
        <f t="shared" si="1"/>
        <v>0</v>
      </c>
      <c r="I13" s="123" t="str">
        <f t="shared" si="2"/>
        <v/>
      </c>
      <c r="J13" s="139"/>
      <c r="K13" s="139"/>
      <c r="L13" s="139"/>
      <c r="M13" s="139"/>
      <c r="N13" s="139"/>
      <c r="O13" s="139"/>
      <c r="P13" s="139"/>
      <c r="Q13" s="139"/>
      <c r="R13" s="140"/>
      <c r="S13" s="139"/>
    </row>
    <row r="14" spans="1:19" ht="18" x14ac:dyDescent="0.3">
      <c r="A14" s="139"/>
      <c r="B14" s="140"/>
      <c r="C14" s="125" t="str">
        <f t="shared" si="0"/>
        <v>Non concerné</v>
      </c>
      <c r="D14" s="141"/>
      <c r="E14" s="141"/>
      <c r="F14" s="139"/>
      <c r="G14" s="141"/>
      <c r="H14" s="122">
        <f t="shared" si="1"/>
        <v>0</v>
      </c>
      <c r="I14" s="123" t="str">
        <f t="shared" si="2"/>
        <v/>
      </c>
      <c r="J14" s="139"/>
      <c r="K14" s="139"/>
      <c r="L14" s="139"/>
      <c r="M14" s="139"/>
      <c r="N14" s="139"/>
      <c r="O14" s="139"/>
      <c r="P14" s="139"/>
      <c r="Q14" s="139"/>
      <c r="R14" s="140"/>
      <c r="S14" s="139"/>
    </row>
    <row r="15" spans="1:19" ht="18" x14ac:dyDescent="0.3">
      <c r="A15" s="139"/>
      <c r="B15" s="140"/>
      <c r="C15" s="125" t="str">
        <f t="shared" si="0"/>
        <v>Non concerné</v>
      </c>
      <c r="D15" s="141"/>
      <c r="E15" s="141"/>
      <c r="F15" s="139" t="s">
        <v>158</v>
      </c>
      <c r="G15" s="141"/>
      <c r="H15" s="122">
        <f t="shared" si="1"/>
        <v>0</v>
      </c>
      <c r="I15" s="123" t="str">
        <f t="shared" si="2"/>
        <v/>
      </c>
      <c r="J15" s="139"/>
      <c r="K15" s="139"/>
      <c r="L15" s="139"/>
      <c r="M15" s="139"/>
      <c r="N15" s="139"/>
      <c r="O15" s="139"/>
      <c r="P15" s="139"/>
      <c r="Q15" s="139"/>
      <c r="R15" s="140"/>
      <c r="S15" s="139"/>
    </row>
  </sheetData>
  <sheetProtection formatCells="0" formatColumns="0" formatRows="0" insertColumns="0" insertRows="0" insertHyperlinks="0" deleteColumns="0" deleteRows="0" sort="0" autoFilter="0" pivotTables="0"/>
  <protectedRanges>
    <protectedRange sqref="K3:S3" name="Plage4_1_1_1"/>
    <protectedRange sqref="J3" name="Plage4_1_2"/>
    <protectedRange sqref="A3:G3" name="Plage2_1_1"/>
  </protectedRanges>
  <mergeCells count="2">
    <mergeCell ref="D1:I2"/>
    <mergeCell ref="J1:S2"/>
  </mergeCells>
  <conditionalFormatting sqref="I4:I15">
    <cfRule type="containsText" dxfId="100" priority="1" operator="containsText" text="3">
      <formula>NOT(ISERROR(SEARCH("3",I4)))</formula>
    </cfRule>
    <cfRule type="containsText" dxfId="99" priority="2" operator="containsText" text="2">
      <formula>NOT(ISERROR(SEARCH("2",I4)))</formula>
    </cfRule>
    <cfRule type="containsText" dxfId="98" priority="3" operator="containsText" text="1">
      <formula>NOT(ISERROR(SEARCH("1",I4)))</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44C7024D-CB6B-46CD-9348-24BE30D289AC}">
          <x14:formula1>
            <xm:f>'annexe 2 ECHELLES DE COTATION'!$A$49:$A$53</xm:f>
          </x14:formula1>
          <xm:sqref>R4:R15</xm:sqref>
        </x14:dataValidation>
        <x14:dataValidation type="list" allowBlank="1" showInputMessage="1" showErrorMessage="1" xr:uid="{2A1DAD1D-812B-4F0E-8598-53730CE4BB1E}">
          <x14:formula1>
            <xm:f>'annexe 3 MAITRISE DU RISQUE'!$D$17:$D$20</xm:f>
          </x14:formula1>
          <xm:sqref>G4:G15</xm:sqref>
        </x14:dataValidation>
        <x14:dataValidation type="list" allowBlank="1" showInputMessage="1" showErrorMessage="1" xr:uid="{8E4FF5B8-1F0A-4793-9E43-52F6F6FE5AFE}">
          <x14:formula1>
            <xm:f>'annexe 2 ECHELLES DE COTATION'!$B$10:$B$13</xm:f>
          </x14:formula1>
          <xm:sqref>E4:E15</xm:sqref>
        </x14:dataValidation>
        <x14:dataValidation type="list" allowBlank="1" showInputMessage="1" showErrorMessage="1" xr:uid="{A43A636B-2410-45B2-8F5B-8FA7502CD580}">
          <x14:formula1>
            <xm:f>'annexe 2 ECHELLES DE COTATION'!$B$4:$B$7</xm:f>
          </x14:formula1>
          <xm:sqref>D4:D15</xm:sqref>
        </x14:dataValidation>
        <x14:dataValidation type="list" allowBlank="1" showInputMessage="1" showErrorMessage="1" xr:uid="{6B6FABF5-7EE0-492B-BFA2-9974CFB604AD}">
          <x14:formula1>
            <xm:f>'Annexe 1 classe de risque'!$A$2:$A$35</xm:f>
          </x14:formula1>
          <xm:sqref>B4:B15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236D8-BB99-45CE-91FF-A1C1313EB1C1}">
  <sheetPr>
    <tabColor rgb="FF00B050"/>
  </sheetPr>
  <dimension ref="A1:S15"/>
  <sheetViews>
    <sheetView showZeros="0" workbookViewId="0">
      <selection activeCell="K3" sqref="K3:Q3"/>
    </sheetView>
  </sheetViews>
  <sheetFormatPr baseColWidth="10" defaultColWidth="11.5546875" defaultRowHeight="14.4" x14ac:dyDescent="0.3"/>
  <cols>
    <col min="1" max="1" width="35.88671875" style="127" customWidth="1"/>
    <col min="2" max="2" width="28.88671875" style="127" customWidth="1"/>
    <col min="3" max="3" width="33.6640625" style="127" customWidth="1"/>
    <col min="4" max="4" width="17.33203125" style="127" customWidth="1"/>
    <col min="5" max="5" width="16.6640625" style="127" customWidth="1"/>
    <col min="6" max="6" width="48.33203125" style="127" customWidth="1"/>
    <col min="7" max="7" width="18.6640625" style="127" customWidth="1"/>
    <col min="8" max="8" width="11.5546875" style="127"/>
    <col min="9" max="9" width="30.33203125" style="127" customWidth="1"/>
    <col min="10" max="10" width="34.6640625" style="127" customWidth="1"/>
    <col min="11" max="11" width="32.6640625" style="127" customWidth="1"/>
    <col min="12" max="12" width="27" style="127" customWidth="1"/>
    <col min="13" max="13" width="35.33203125" style="127" customWidth="1"/>
    <col min="14" max="14" width="20.33203125" style="127" customWidth="1"/>
    <col min="15" max="15" width="11.5546875" style="127"/>
    <col min="16" max="16" width="40.44140625" style="127" customWidth="1"/>
    <col min="17" max="17" width="19" style="127" customWidth="1"/>
    <col min="18" max="18" width="27.33203125" style="127" customWidth="1"/>
    <col min="19" max="19" width="20.109375" style="127" customWidth="1"/>
    <col min="20" max="16384" width="11.5546875" style="127"/>
  </cols>
  <sheetData>
    <row r="1" spans="1:19" ht="40.200000000000003" customHeight="1" x14ac:dyDescent="0.3">
      <c r="A1" s="145">
        <f>'UNITES DE TRAVAIL'!G12</f>
        <v>0</v>
      </c>
      <c r="B1" s="155" t="str">
        <f>'UNITES DE TRAVAIL'!E12&amp;" Hommes"</f>
        <v xml:space="preserve"> Hommes</v>
      </c>
      <c r="D1" s="177" t="str">
        <f>IF('UNITES DE TRAVAIL'!C12="","","Unité de travail N°9: "&amp;'UNITES DE TRAVAIL'!C12)</f>
        <v/>
      </c>
      <c r="E1" s="177"/>
      <c r="F1" s="177"/>
      <c r="G1" s="177"/>
      <c r="H1" s="177"/>
      <c r="I1" s="177"/>
      <c r="J1" s="176" t="s">
        <v>53</v>
      </c>
      <c r="K1" s="176"/>
      <c r="L1" s="176"/>
      <c r="M1" s="176"/>
      <c r="N1" s="176"/>
      <c r="O1" s="176"/>
      <c r="P1" s="176"/>
      <c r="Q1" s="176"/>
      <c r="R1" s="176"/>
      <c r="S1" s="176"/>
    </row>
    <row r="2" spans="1:19" ht="45.6" customHeight="1" x14ac:dyDescent="0.3">
      <c r="A2" s="144" t="str">
        <f>IF('UNITES DE TRAVAIL'!D12="","","Nombre de salariés : "&amp;'UNITES DE TRAVAIL'!D12)</f>
        <v/>
      </c>
      <c r="B2" s="155" t="str">
        <f>'UNITES DE TRAVAIL'!F12&amp;" Femmes"</f>
        <v xml:space="preserve"> Femmes</v>
      </c>
      <c r="D2" s="177"/>
      <c r="E2" s="177"/>
      <c r="F2" s="177"/>
      <c r="G2" s="177"/>
      <c r="H2" s="177"/>
      <c r="I2" s="177"/>
      <c r="J2" s="176"/>
      <c r="K2" s="176"/>
      <c r="L2" s="176"/>
      <c r="M2" s="176"/>
      <c r="N2" s="176"/>
      <c r="O2" s="176"/>
      <c r="P2" s="176"/>
      <c r="Q2" s="176"/>
      <c r="R2" s="176"/>
      <c r="S2" s="176"/>
    </row>
    <row r="3" spans="1:19" ht="102.6" customHeight="1" x14ac:dyDescent="0.3">
      <c r="A3" s="128" t="s">
        <v>34</v>
      </c>
      <c r="B3" s="129" t="s">
        <v>35</v>
      </c>
      <c r="C3" s="130" t="s">
        <v>36</v>
      </c>
      <c r="D3" s="131" t="s">
        <v>37</v>
      </c>
      <c r="E3" s="134" t="s">
        <v>38</v>
      </c>
      <c r="F3" s="133" t="s">
        <v>39</v>
      </c>
      <c r="G3" s="134" t="s">
        <v>40</v>
      </c>
      <c r="H3" s="135" t="s">
        <v>41</v>
      </c>
      <c r="I3" s="136" t="s">
        <v>42</v>
      </c>
      <c r="J3" s="133" t="s">
        <v>43</v>
      </c>
      <c r="K3" s="195" t="s">
        <v>44</v>
      </c>
      <c r="L3" s="195" t="s">
        <v>45</v>
      </c>
      <c r="M3" s="195" t="s">
        <v>46</v>
      </c>
      <c r="N3" s="195" t="s">
        <v>47</v>
      </c>
      <c r="O3" s="195" t="s">
        <v>48</v>
      </c>
      <c r="P3" s="195" t="s">
        <v>49</v>
      </c>
      <c r="Q3" s="195" t="s">
        <v>50</v>
      </c>
      <c r="R3" s="137" t="s">
        <v>51</v>
      </c>
      <c r="S3" s="138" t="s">
        <v>52</v>
      </c>
    </row>
    <row r="4" spans="1:19" ht="40.200000000000003" customHeight="1" x14ac:dyDescent="0.3">
      <c r="A4" s="139"/>
      <c r="B4" s="140"/>
      <c r="C4" s="125" t="str">
        <f t="shared" ref="C4:C15" si="0">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f>
        <v>Non concerné</v>
      </c>
      <c r="D4" s="141"/>
      <c r="E4" s="141"/>
      <c r="F4" s="139"/>
      <c r="G4" s="141"/>
      <c r="H4" s="122">
        <f t="shared" ref="H4:H15" si="1">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f>
        <v>0</v>
      </c>
      <c r="I4" s="123" t="str">
        <f t="shared" ref="I4:I15" si="2">IF(OR(D4="",E4=""),"",IF(H4&lt;40,"PRIORITE 3",IF(H4&gt;=90,"PRIORITE 1","PRIORITE 2")))</f>
        <v/>
      </c>
      <c r="J4" s="139"/>
      <c r="K4" s="139"/>
      <c r="L4" s="139"/>
      <c r="M4" s="139"/>
      <c r="N4" s="139"/>
      <c r="O4" s="139"/>
      <c r="P4" s="139"/>
      <c r="Q4" s="139"/>
      <c r="R4" s="140"/>
      <c r="S4" s="139"/>
    </row>
    <row r="5" spans="1:19" ht="40.200000000000003" customHeight="1" x14ac:dyDescent="0.3">
      <c r="A5" s="139"/>
      <c r="B5" s="140"/>
      <c r="C5" s="125" t="str">
        <f t="shared" si="0"/>
        <v>Non concerné</v>
      </c>
      <c r="D5" s="141"/>
      <c r="E5" s="141"/>
      <c r="F5" s="139"/>
      <c r="G5" s="141"/>
      <c r="H5" s="122">
        <f t="shared" si="1"/>
        <v>0</v>
      </c>
      <c r="I5" s="123" t="str">
        <f t="shared" si="2"/>
        <v/>
      </c>
      <c r="J5" s="139"/>
      <c r="K5" s="139"/>
      <c r="L5" s="139"/>
      <c r="M5" s="139"/>
      <c r="N5" s="139"/>
      <c r="O5" s="139"/>
      <c r="P5" s="139"/>
      <c r="Q5" s="139"/>
      <c r="R5" s="140"/>
      <c r="S5" s="139"/>
    </row>
    <row r="6" spans="1:19" ht="40.200000000000003" customHeight="1" x14ac:dyDescent="0.3">
      <c r="A6" s="139"/>
      <c r="B6" s="140"/>
      <c r="C6" s="125" t="str">
        <f t="shared" si="0"/>
        <v>Non concerné</v>
      </c>
      <c r="D6" s="141"/>
      <c r="E6" s="141"/>
      <c r="F6" s="139"/>
      <c r="G6" s="141"/>
      <c r="H6" s="122">
        <f t="shared" si="1"/>
        <v>0</v>
      </c>
      <c r="I6" s="123" t="str">
        <f>IF(OR(D6="",E6=""),"",IF(H6&lt;40,"PRIORITE 3",IF(H6&gt;=90,"PRIORITE 1","PRIORITE 2")))</f>
        <v/>
      </c>
      <c r="J6" s="139"/>
      <c r="K6" s="139"/>
      <c r="L6" s="139"/>
      <c r="M6" s="139"/>
      <c r="N6" s="139"/>
      <c r="O6" s="139"/>
      <c r="P6" s="139"/>
      <c r="Q6" s="139"/>
      <c r="R6" s="140"/>
      <c r="S6" s="139"/>
    </row>
    <row r="7" spans="1:19" ht="40.200000000000003" customHeight="1" x14ac:dyDescent="0.3">
      <c r="A7" s="139"/>
      <c r="B7" s="140"/>
      <c r="C7" s="125" t="str">
        <f t="shared" si="0"/>
        <v>Non concerné</v>
      </c>
      <c r="D7" s="141"/>
      <c r="E7" s="141"/>
      <c r="F7" s="139"/>
      <c r="G7" s="141"/>
      <c r="H7" s="122">
        <f>IF(G7="",(EXACT(D7,"FAIBLE")*10+EXACT(D7,"MOYENNE")*20+EXACT(D7,"IMPORTANTE")*40+EXACT(D7,"TRES IMPORTANTE")*80)*(EXACT(E7,"FAIBLE")*1+EXACT(E7,"MOYENNE")*2+EXACT(E7,"IMPORTANTE")*3+EXACT(E7,"TRES IMPORTANTE")*4),(EXACT(D7,"FAIBLE")*10+EXACT(D7,"MOYENNE")*20+EXACT(D7,"IMPORTANTE")*40+EXACT(D7,"TRES IMPORTANTE")*80)*(EXACT(E7,"FAIBLE")*1+EXACT(E7,"MOYENNE")*2+EXACT(E7,"IMPORTANTE")*3+EXACT(E7,"TRES IMPORTANTE")*4)*(EXACT(G7,"Très efficaces, moyens très reconnus et conseillés")*0.25+EXACT(G7,"Efficaces, moyens suffisamments efficaces par rapport au risque")*0.5+EXACT(G7,"Peu efficaces, moyens devant être amèliorés ou renforcés")*0.75+EXACT(G7,"Inexistants ou quasi-inexsitants")*1))</f>
        <v>0</v>
      </c>
      <c r="I7" s="123" t="str">
        <f>IF(OR(D7="",E7=""),"",IF(H7&lt;40,"PRIORITE 3",IF(H7&gt;=90,"PRIORITE 1","PRIORITE 2")))</f>
        <v/>
      </c>
      <c r="J7" s="139"/>
      <c r="K7" s="139"/>
      <c r="L7" s="139"/>
      <c r="M7" s="139"/>
      <c r="N7" s="139"/>
      <c r="O7" s="139"/>
      <c r="P7" s="139"/>
      <c r="Q7" s="139"/>
      <c r="R7" s="140"/>
      <c r="S7" s="139"/>
    </row>
    <row r="8" spans="1:19" ht="40.200000000000003" customHeight="1" x14ac:dyDescent="0.3">
      <c r="A8" s="139"/>
      <c r="B8" s="140"/>
      <c r="C8" s="125" t="str">
        <f t="shared" si="0"/>
        <v>Non concerné</v>
      </c>
      <c r="D8" s="141"/>
      <c r="E8" s="141"/>
      <c r="F8" s="139"/>
      <c r="G8" s="141"/>
      <c r="H8" s="122">
        <f t="shared" si="1"/>
        <v>0</v>
      </c>
      <c r="I8" s="123" t="str">
        <f t="shared" si="2"/>
        <v/>
      </c>
      <c r="J8" s="139"/>
      <c r="K8" s="139"/>
      <c r="L8" s="139"/>
      <c r="M8" s="139"/>
      <c r="N8" s="139"/>
      <c r="O8" s="139"/>
      <c r="P8" s="139"/>
      <c r="Q8" s="139"/>
      <c r="R8" s="140"/>
      <c r="S8" s="139"/>
    </row>
    <row r="9" spans="1:19" ht="40.200000000000003" customHeight="1" x14ac:dyDescent="0.3">
      <c r="A9" s="139"/>
      <c r="B9" s="140"/>
      <c r="C9" s="125" t="str">
        <f t="shared" si="0"/>
        <v>Non concerné</v>
      </c>
      <c r="D9" s="141"/>
      <c r="E9" s="141"/>
      <c r="F9" s="139"/>
      <c r="G9" s="141"/>
      <c r="H9" s="122">
        <f t="shared" si="1"/>
        <v>0</v>
      </c>
      <c r="I9" s="123" t="str">
        <f t="shared" si="2"/>
        <v/>
      </c>
      <c r="J9" s="139"/>
      <c r="K9" s="139"/>
      <c r="L9" s="139"/>
      <c r="M9" s="139"/>
      <c r="N9" s="139"/>
      <c r="O9" s="139"/>
      <c r="P9" s="139"/>
      <c r="Q9" s="139"/>
      <c r="R9" s="140"/>
      <c r="S9" s="139"/>
    </row>
    <row r="10" spans="1:19" ht="40.200000000000003" customHeight="1" x14ac:dyDescent="0.3">
      <c r="A10" s="139"/>
      <c r="B10" s="140"/>
      <c r="C10" s="125" t="str">
        <f t="shared" si="0"/>
        <v>Non concerné</v>
      </c>
      <c r="D10" s="141"/>
      <c r="E10" s="141"/>
      <c r="F10" s="139"/>
      <c r="G10" s="141"/>
      <c r="H10" s="122">
        <f t="shared" si="1"/>
        <v>0</v>
      </c>
      <c r="I10" s="123" t="str">
        <f t="shared" si="2"/>
        <v/>
      </c>
      <c r="J10" s="139"/>
      <c r="K10" s="139"/>
      <c r="L10" s="139"/>
      <c r="M10" s="139"/>
      <c r="N10" s="139"/>
      <c r="O10" s="139"/>
      <c r="P10" s="139"/>
      <c r="Q10" s="139"/>
      <c r="R10" s="140"/>
      <c r="S10" s="139"/>
    </row>
    <row r="11" spans="1:19" ht="40.200000000000003" customHeight="1" x14ac:dyDescent="0.3">
      <c r="A11" s="139"/>
      <c r="B11" s="140"/>
      <c r="C11" s="125" t="str">
        <f t="shared" si="0"/>
        <v>Non concerné</v>
      </c>
      <c r="D11" s="141"/>
      <c r="E11" s="141"/>
      <c r="F11" s="139"/>
      <c r="G11" s="141"/>
      <c r="H11" s="122">
        <f t="shared" si="1"/>
        <v>0</v>
      </c>
      <c r="I11" s="123" t="str">
        <f t="shared" si="2"/>
        <v/>
      </c>
      <c r="J11" s="139"/>
      <c r="K11" s="139"/>
      <c r="L11" s="139"/>
      <c r="M11" s="139"/>
      <c r="N11" s="139"/>
      <c r="O11" s="139"/>
      <c r="P11" s="139"/>
      <c r="Q11" s="139"/>
      <c r="R11" s="140"/>
      <c r="S11" s="139"/>
    </row>
    <row r="12" spans="1:19" ht="40.200000000000003" customHeight="1" x14ac:dyDescent="0.3">
      <c r="A12" s="139"/>
      <c r="B12" s="140"/>
      <c r="C12" s="125" t="str">
        <f t="shared" si="0"/>
        <v>Non concerné</v>
      </c>
      <c r="D12" s="141"/>
      <c r="E12" s="141"/>
      <c r="F12" s="139"/>
      <c r="G12" s="141"/>
      <c r="H12" s="122">
        <f t="shared" si="1"/>
        <v>0</v>
      </c>
      <c r="I12" s="123" t="str">
        <f t="shared" si="2"/>
        <v/>
      </c>
      <c r="J12" s="139"/>
      <c r="K12" s="139"/>
      <c r="L12" s="139"/>
      <c r="M12" s="139"/>
      <c r="N12" s="139"/>
      <c r="O12" s="139"/>
      <c r="P12" s="139"/>
      <c r="Q12" s="139"/>
      <c r="R12" s="140"/>
      <c r="S12" s="139"/>
    </row>
    <row r="13" spans="1:19" ht="40.200000000000003" customHeight="1" x14ac:dyDescent="0.3">
      <c r="A13" s="139"/>
      <c r="B13" s="140"/>
      <c r="C13" s="125" t="str">
        <f t="shared" si="0"/>
        <v>Non concerné</v>
      </c>
      <c r="D13" s="141"/>
      <c r="E13" s="141"/>
      <c r="F13" s="139"/>
      <c r="G13" s="141"/>
      <c r="H13" s="122">
        <f t="shared" si="1"/>
        <v>0</v>
      </c>
      <c r="I13" s="123" t="str">
        <f t="shared" si="2"/>
        <v/>
      </c>
      <c r="J13" s="139"/>
      <c r="K13" s="139"/>
      <c r="L13" s="139"/>
      <c r="M13" s="139"/>
      <c r="N13" s="139"/>
      <c r="O13" s="139"/>
      <c r="P13" s="139"/>
      <c r="Q13" s="139"/>
      <c r="R13" s="140"/>
      <c r="S13" s="139"/>
    </row>
    <row r="14" spans="1:19" ht="18" x14ac:dyDescent="0.3">
      <c r="A14" s="139"/>
      <c r="B14" s="140"/>
      <c r="C14" s="125" t="str">
        <f t="shared" si="0"/>
        <v>Non concerné</v>
      </c>
      <c r="D14" s="141"/>
      <c r="E14" s="141"/>
      <c r="F14" s="139"/>
      <c r="G14" s="141"/>
      <c r="H14" s="122">
        <f t="shared" si="1"/>
        <v>0</v>
      </c>
      <c r="I14" s="123" t="str">
        <f t="shared" si="2"/>
        <v/>
      </c>
      <c r="J14" s="139"/>
      <c r="K14" s="139"/>
      <c r="L14" s="139"/>
      <c r="M14" s="139"/>
      <c r="N14" s="139"/>
      <c r="O14" s="139"/>
      <c r="P14" s="139"/>
      <c r="Q14" s="139"/>
      <c r="R14" s="140"/>
      <c r="S14" s="139"/>
    </row>
    <row r="15" spans="1:19" ht="18" x14ac:dyDescent="0.3">
      <c r="A15" s="139"/>
      <c r="B15" s="140"/>
      <c r="C15" s="125" t="str">
        <f t="shared" si="0"/>
        <v>Non concerné</v>
      </c>
      <c r="D15" s="141"/>
      <c r="E15" s="141"/>
      <c r="F15" s="139" t="s">
        <v>158</v>
      </c>
      <c r="G15" s="141"/>
      <c r="H15" s="122">
        <f t="shared" si="1"/>
        <v>0</v>
      </c>
      <c r="I15" s="123" t="str">
        <f t="shared" si="2"/>
        <v/>
      </c>
      <c r="J15" s="139"/>
      <c r="K15" s="139"/>
      <c r="L15" s="139"/>
      <c r="M15" s="139"/>
      <c r="N15" s="139"/>
      <c r="O15" s="139"/>
      <c r="P15" s="139"/>
      <c r="Q15" s="139"/>
      <c r="R15" s="140"/>
      <c r="S15" s="139"/>
    </row>
  </sheetData>
  <sheetProtection formatCells="0" formatColumns="0" formatRows="0" insertColumns="0" insertRows="0" insertHyperlinks="0" deleteColumns="0" deleteRows="0" sort="0" autoFilter="0" pivotTables="0"/>
  <protectedRanges>
    <protectedRange sqref="K3:S3" name="Plage4_1_1_1"/>
    <protectedRange sqref="J3" name="Plage4_1_2"/>
    <protectedRange sqref="A3:G3" name="Plage2_1_1"/>
  </protectedRanges>
  <mergeCells count="2">
    <mergeCell ref="D1:I2"/>
    <mergeCell ref="J1:S2"/>
  </mergeCells>
  <conditionalFormatting sqref="I4:I15">
    <cfRule type="containsText" dxfId="74" priority="1" operator="containsText" text="3">
      <formula>NOT(ISERROR(SEARCH("3",I4)))</formula>
    </cfRule>
    <cfRule type="containsText" dxfId="73" priority="2" operator="containsText" text="2">
      <formula>NOT(ISERROR(SEARCH("2",I4)))</formula>
    </cfRule>
    <cfRule type="containsText" dxfId="72" priority="3" operator="containsText" text="1">
      <formula>NOT(ISERROR(SEARCH("1",I4)))</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540BC812-4402-44E1-A5DD-2F6856205B0B}">
          <x14:formula1>
            <xm:f>'Annexe 1 classe de risque'!$A$2:$A$34</xm:f>
          </x14:formula1>
          <xm:sqref>B4:B15</xm:sqref>
        </x14:dataValidation>
        <x14:dataValidation type="list" allowBlank="1" showInputMessage="1" showErrorMessage="1" xr:uid="{89D33B28-C6EB-4B51-9C9F-554A9EE49D7C}">
          <x14:formula1>
            <xm:f>'annexe 2 ECHELLES DE COTATION'!$B$4:$B$7</xm:f>
          </x14:formula1>
          <xm:sqref>D4:D15</xm:sqref>
        </x14:dataValidation>
        <x14:dataValidation type="list" allowBlank="1" showInputMessage="1" showErrorMessage="1" xr:uid="{E7159B3D-DFA4-4289-A489-D96A21E88F6B}">
          <x14:formula1>
            <xm:f>'annexe 2 ECHELLES DE COTATION'!$B$10:$B$13</xm:f>
          </x14:formula1>
          <xm:sqref>E4:E15</xm:sqref>
        </x14:dataValidation>
        <x14:dataValidation type="list" allowBlank="1" showInputMessage="1" showErrorMessage="1" xr:uid="{4776AC30-E423-4B4A-B338-EBD7329B5153}">
          <x14:formula1>
            <xm:f>'annexe 3 MAITRISE DU RISQUE'!$D$17:$D$20</xm:f>
          </x14:formula1>
          <xm:sqref>G4:G15</xm:sqref>
        </x14:dataValidation>
        <x14:dataValidation type="list" allowBlank="1" showInputMessage="1" showErrorMessage="1" xr:uid="{AF7E94B9-E8C5-4207-AEBB-BE8755381239}">
          <x14:formula1>
            <xm:f>'annexe 2 ECHELLES DE COTATION'!$A$49:$A$53</xm:f>
          </x14:formula1>
          <xm:sqref>R4:R15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0F31B-5F21-4BC1-B434-8A5C9AA80DB6}">
  <sheetPr>
    <tabColor rgb="FF00B050"/>
  </sheetPr>
  <dimension ref="A1:S15"/>
  <sheetViews>
    <sheetView showZeros="0" workbookViewId="0">
      <selection activeCell="K3" sqref="K3:Q3"/>
    </sheetView>
  </sheetViews>
  <sheetFormatPr baseColWidth="10" defaultColWidth="11.5546875" defaultRowHeight="14.4" x14ac:dyDescent="0.3"/>
  <cols>
    <col min="1" max="1" width="35.88671875" style="127" customWidth="1"/>
    <col min="2" max="2" width="28.88671875" style="127" customWidth="1"/>
    <col min="3" max="3" width="33.6640625" style="127" customWidth="1"/>
    <col min="4" max="4" width="17.33203125" style="127" customWidth="1"/>
    <col min="5" max="5" width="16.6640625" style="127" customWidth="1"/>
    <col min="6" max="6" width="48.33203125" style="127" customWidth="1"/>
    <col min="7" max="7" width="18.6640625" style="127" customWidth="1"/>
    <col min="8" max="8" width="11.5546875" style="127"/>
    <col min="9" max="9" width="30.33203125" style="127" customWidth="1"/>
    <col min="10" max="10" width="34.6640625" style="127" customWidth="1"/>
    <col min="11" max="11" width="32.6640625" style="127" customWidth="1"/>
    <col min="12" max="12" width="27" style="127" customWidth="1"/>
    <col min="13" max="13" width="35.33203125" style="127" customWidth="1"/>
    <col min="14" max="14" width="20.33203125" style="127" customWidth="1"/>
    <col min="15" max="15" width="11.5546875" style="127"/>
    <col min="16" max="16" width="40.44140625" style="127" customWidth="1"/>
    <col min="17" max="17" width="19" style="127" customWidth="1"/>
    <col min="18" max="18" width="27.33203125" style="127" customWidth="1"/>
    <col min="19" max="19" width="20.109375" style="127" customWidth="1"/>
    <col min="20" max="16384" width="11.5546875" style="127"/>
  </cols>
  <sheetData>
    <row r="1" spans="1:19" ht="40.200000000000003" customHeight="1" x14ac:dyDescent="0.3">
      <c r="A1" s="145">
        <f>'UNITES DE TRAVAIL'!G13</f>
        <v>0</v>
      </c>
      <c r="B1" s="155" t="str">
        <f>'UNITES DE TRAVAIL'!E13&amp;" Hommes"</f>
        <v xml:space="preserve"> Hommes</v>
      </c>
      <c r="D1" s="177" t="str">
        <f>IF('UNITES DE TRAVAIL'!C13="","","Unité de travail N°10: "&amp;'UNITES DE TRAVAIL'!C13)</f>
        <v/>
      </c>
      <c r="E1" s="177"/>
      <c r="F1" s="177"/>
      <c r="G1" s="177"/>
      <c r="H1" s="177"/>
      <c r="I1" s="177"/>
      <c r="J1" s="176" t="s">
        <v>53</v>
      </c>
      <c r="K1" s="176"/>
      <c r="L1" s="176"/>
      <c r="M1" s="176"/>
      <c r="N1" s="176"/>
      <c r="O1" s="176"/>
      <c r="P1" s="176"/>
      <c r="Q1" s="176"/>
      <c r="R1" s="176"/>
      <c r="S1" s="176"/>
    </row>
    <row r="2" spans="1:19" ht="45.6" customHeight="1" x14ac:dyDescent="0.3">
      <c r="A2" s="144" t="str">
        <f>IF('UNITES DE TRAVAIL'!D13="","","Nombre de salariés : "&amp;'UNITES DE TRAVAIL'!D13)</f>
        <v/>
      </c>
      <c r="B2" s="155" t="str">
        <f>'UNITES DE TRAVAIL'!F13&amp;" Femmes"</f>
        <v xml:space="preserve"> Femmes</v>
      </c>
      <c r="D2" s="177"/>
      <c r="E2" s="177"/>
      <c r="F2" s="177"/>
      <c r="G2" s="177"/>
      <c r="H2" s="177"/>
      <c r="I2" s="177"/>
      <c r="J2" s="176"/>
      <c r="K2" s="176"/>
      <c r="L2" s="176"/>
      <c r="M2" s="176"/>
      <c r="N2" s="176"/>
      <c r="O2" s="176"/>
      <c r="P2" s="176"/>
      <c r="Q2" s="176"/>
      <c r="R2" s="176"/>
      <c r="S2" s="176"/>
    </row>
    <row r="3" spans="1:19" ht="102.6" customHeight="1" x14ac:dyDescent="0.3">
      <c r="A3" s="128" t="s">
        <v>34</v>
      </c>
      <c r="B3" s="129" t="s">
        <v>35</v>
      </c>
      <c r="C3" s="130" t="s">
        <v>36</v>
      </c>
      <c r="D3" s="131" t="s">
        <v>37</v>
      </c>
      <c r="E3" s="134" t="s">
        <v>38</v>
      </c>
      <c r="F3" s="133" t="s">
        <v>39</v>
      </c>
      <c r="G3" s="134" t="s">
        <v>40</v>
      </c>
      <c r="H3" s="135" t="s">
        <v>41</v>
      </c>
      <c r="I3" s="136" t="s">
        <v>42</v>
      </c>
      <c r="J3" s="133" t="s">
        <v>43</v>
      </c>
      <c r="K3" s="195" t="s">
        <v>44</v>
      </c>
      <c r="L3" s="195" t="s">
        <v>45</v>
      </c>
      <c r="M3" s="195" t="s">
        <v>46</v>
      </c>
      <c r="N3" s="195" t="s">
        <v>47</v>
      </c>
      <c r="O3" s="195" t="s">
        <v>48</v>
      </c>
      <c r="P3" s="195" t="s">
        <v>49</v>
      </c>
      <c r="Q3" s="195" t="s">
        <v>50</v>
      </c>
      <c r="R3" s="137" t="s">
        <v>51</v>
      </c>
      <c r="S3" s="138" t="s">
        <v>52</v>
      </c>
    </row>
    <row r="4" spans="1:19" ht="40.200000000000003" customHeight="1" x14ac:dyDescent="0.3">
      <c r="A4" s="139"/>
      <c r="B4" s="140"/>
      <c r="C4" s="125" t="str">
        <f t="shared" ref="C4:C15" si="0">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f>
        <v>Non concerné</v>
      </c>
      <c r="D4" s="141"/>
      <c r="E4" s="141"/>
      <c r="F4" s="139"/>
      <c r="G4" s="141"/>
      <c r="H4" s="122">
        <f t="shared" ref="H4:H15" si="1">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f>
        <v>0</v>
      </c>
      <c r="I4" s="123" t="str">
        <f t="shared" ref="I4:I15" si="2">IF(OR(D4="",E4=""),"",IF(H4&lt;40,"PRIORITE 3",IF(H4&gt;=90,"PRIORITE 1","PRIORITE 2")))</f>
        <v/>
      </c>
      <c r="J4" s="139"/>
      <c r="K4" s="139"/>
      <c r="L4" s="139"/>
      <c r="M4" s="139"/>
      <c r="N4" s="139"/>
      <c r="O4" s="139"/>
      <c r="P4" s="139"/>
      <c r="Q4" s="139"/>
      <c r="R4" s="140"/>
      <c r="S4" s="139"/>
    </row>
    <row r="5" spans="1:19" ht="40.200000000000003" customHeight="1" x14ac:dyDescent="0.3">
      <c r="A5" s="139"/>
      <c r="B5" s="140"/>
      <c r="C5" s="125" t="str">
        <f t="shared" si="0"/>
        <v>Non concerné</v>
      </c>
      <c r="D5" s="141"/>
      <c r="E5" s="141"/>
      <c r="F5" s="139"/>
      <c r="G5" s="141"/>
      <c r="H5" s="122">
        <f t="shared" si="1"/>
        <v>0</v>
      </c>
      <c r="I5" s="123" t="str">
        <f t="shared" si="2"/>
        <v/>
      </c>
      <c r="J5" s="139"/>
      <c r="K5" s="139"/>
      <c r="L5" s="139"/>
      <c r="M5" s="139"/>
      <c r="N5" s="139"/>
      <c r="O5" s="139"/>
      <c r="P5" s="139"/>
      <c r="Q5" s="139"/>
      <c r="R5" s="140"/>
      <c r="S5" s="139"/>
    </row>
    <row r="6" spans="1:19" ht="40.200000000000003" customHeight="1" x14ac:dyDescent="0.3">
      <c r="A6" s="139"/>
      <c r="B6" s="140"/>
      <c r="C6" s="125" t="str">
        <f t="shared" si="0"/>
        <v>Non concerné</v>
      </c>
      <c r="D6" s="141"/>
      <c r="E6" s="141"/>
      <c r="F6" s="139"/>
      <c r="G6" s="141"/>
      <c r="H6" s="122">
        <f t="shared" si="1"/>
        <v>0</v>
      </c>
      <c r="I6" s="123" t="str">
        <f>IF(OR(D6="",E6=""),"",IF(H6&lt;40,"PRIORITE 3",IF(H6&gt;=90,"PRIORITE 1","PRIORITE 2")))</f>
        <v/>
      </c>
      <c r="J6" s="139"/>
      <c r="K6" s="139"/>
      <c r="L6" s="139"/>
      <c r="M6" s="139"/>
      <c r="N6" s="139"/>
      <c r="O6" s="139"/>
      <c r="P6" s="139"/>
      <c r="Q6" s="139"/>
      <c r="R6" s="140"/>
      <c r="S6" s="139"/>
    </row>
    <row r="7" spans="1:19" ht="40.200000000000003" customHeight="1" x14ac:dyDescent="0.3">
      <c r="A7" s="139"/>
      <c r="B7" s="140"/>
      <c r="C7" s="125" t="str">
        <f t="shared" si="0"/>
        <v>Non concerné</v>
      </c>
      <c r="D7" s="141"/>
      <c r="E7" s="141"/>
      <c r="F7" s="139"/>
      <c r="G7" s="141"/>
      <c r="H7" s="122">
        <f>IF(G7="",(EXACT(D7,"FAIBLE")*10+EXACT(D7,"MOYENNE")*20+EXACT(D7,"IMPORTANTE")*40+EXACT(D7,"TRES IMPORTANTE")*80)*(EXACT(E7,"FAIBLE")*1+EXACT(E7,"MOYENNE")*2+EXACT(E7,"IMPORTANTE")*3+EXACT(E7,"TRES IMPORTANTE")*4),(EXACT(D7,"FAIBLE")*10+EXACT(D7,"MOYENNE")*20+EXACT(D7,"IMPORTANTE")*40+EXACT(D7,"TRES IMPORTANTE")*80)*(EXACT(E7,"FAIBLE")*1+EXACT(E7,"MOYENNE")*2+EXACT(E7,"IMPORTANTE")*3+EXACT(E7,"TRES IMPORTANTE")*4)*(EXACT(G7,"Très efficaces, moyens très reconnus et conseillés")*0.25+EXACT(G7,"Efficaces, moyens suffisamments efficaces par rapport au risque")*0.5+EXACT(G7,"Peu efficaces, moyens devant être amèliorés ou renforcés")*0.75+EXACT(G7,"Inexistants ou quasi-inexsitants")*1))</f>
        <v>0</v>
      </c>
      <c r="I7" s="123" t="str">
        <f>IF(OR(D7="",E7=""),"",IF(H7&lt;40,"PRIORITE 3",IF(H7&gt;=90,"PRIORITE 1","PRIORITE 2")))</f>
        <v/>
      </c>
      <c r="J7" s="139"/>
      <c r="K7" s="139"/>
      <c r="L7" s="139"/>
      <c r="M7" s="139"/>
      <c r="N7" s="139"/>
      <c r="O7" s="139"/>
      <c r="P7" s="139"/>
      <c r="Q7" s="139"/>
      <c r="R7" s="140"/>
      <c r="S7" s="139"/>
    </row>
    <row r="8" spans="1:19" ht="40.200000000000003" customHeight="1" x14ac:dyDescent="0.3">
      <c r="A8" s="139"/>
      <c r="B8" s="140"/>
      <c r="C8" s="125" t="str">
        <f t="shared" si="0"/>
        <v>Non concerné</v>
      </c>
      <c r="D8" s="141"/>
      <c r="E8" s="141"/>
      <c r="F8" s="139"/>
      <c r="G8" s="141"/>
      <c r="H8" s="122">
        <f t="shared" si="1"/>
        <v>0</v>
      </c>
      <c r="I8" s="123" t="str">
        <f t="shared" si="2"/>
        <v/>
      </c>
      <c r="J8" s="139"/>
      <c r="K8" s="139"/>
      <c r="L8" s="139"/>
      <c r="M8" s="139"/>
      <c r="N8" s="139"/>
      <c r="O8" s="139"/>
      <c r="P8" s="139"/>
      <c r="Q8" s="139"/>
      <c r="R8" s="140"/>
      <c r="S8" s="139"/>
    </row>
    <row r="9" spans="1:19" ht="40.200000000000003" customHeight="1" x14ac:dyDescent="0.3">
      <c r="A9" s="139"/>
      <c r="B9" s="140"/>
      <c r="C9" s="125" t="str">
        <f t="shared" si="0"/>
        <v>Non concerné</v>
      </c>
      <c r="D9" s="141"/>
      <c r="E9" s="141"/>
      <c r="F9" s="139"/>
      <c r="G9" s="141"/>
      <c r="H9" s="122">
        <f t="shared" si="1"/>
        <v>0</v>
      </c>
      <c r="I9" s="123" t="str">
        <f t="shared" si="2"/>
        <v/>
      </c>
      <c r="J9" s="139"/>
      <c r="K9" s="139"/>
      <c r="L9" s="139"/>
      <c r="M9" s="139"/>
      <c r="N9" s="139"/>
      <c r="O9" s="139"/>
      <c r="P9" s="139"/>
      <c r="Q9" s="139"/>
      <c r="R9" s="140"/>
      <c r="S9" s="139"/>
    </row>
    <row r="10" spans="1:19" ht="40.200000000000003" customHeight="1" x14ac:dyDescent="0.3">
      <c r="A10" s="139"/>
      <c r="B10" s="140"/>
      <c r="C10" s="125" t="str">
        <f t="shared" si="0"/>
        <v>Non concerné</v>
      </c>
      <c r="D10" s="141"/>
      <c r="E10" s="141"/>
      <c r="F10" s="139"/>
      <c r="G10" s="141"/>
      <c r="H10" s="122">
        <f t="shared" si="1"/>
        <v>0</v>
      </c>
      <c r="I10" s="123" t="str">
        <f t="shared" si="2"/>
        <v/>
      </c>
      <c r="J10" s="139"/>
      <c r="K10" s="139"/>
      <c r="L10" s="139"/>
      <c r="M10" s="139"/>
      <c r="N10" s="139"/>
      <c r="O10" s="139"/>
      <c r="P10" s="139"/>
      <c r="Q10" s="139"/>
      <c r="R10" s="140"/>
      <c r="S10" s="139"/>
    </row>
    <row r="11" spans="1:19" ht="40.200000000000003" customHeight="1" x14ac:dyDescent="0.3">
      <c r="A11" s="139"/>
      <c r="B11" s="140"/>
      <c r="C11" s="125" t="str">
        <f t="shared" si="0"/>
        <v>Non concerné</v>
      </c>
      <c r="D11" s="141"/>
      <c r="E11" s="141"/>
      <c r="F11" s="139"/>
      <c r="G11" s="141"/>
      <c r="H11" s="122">
        <f t="shared" si="1"/>
        <v>0</v>
      </c>
      <c r="I11" s="123" t="str">
        <f t="shared" si="2"/>
        <v/>
      </c>
      <c r="J11" s="139"/>
      <c r="K11" s="139"/>
      <c r="L11" s="139"/>
      <c r="M11" s="139"/>
      <c r="N11" s="139"/>
      <c r="O11" s="139"/>
      <c r="P11" s="139"/>
      <c r="Q11" s="139"/>
      <c r="R11" s="140"/>
      <c r="S11" s="139"/>
    </row>
    <row r="12" spans="1:19" ht="40.200000000000003" customHeight="1" x14ac:dyDescent="0.3">
      <c r="A12" s="139"/>
      <c r="B12" s="140"/>
      <c r="C12" s="125" t="str">
        <f t="shared" si="0"/>
        <v>Non concerné</v>
      </c>
      <c r="D12" s="141"/>
      <c r="E12" s="141"/>
      <c r="F12" s="139"/>
      <c r="G12" s="141"/>
      <c r="H12" s="122">
        <f t="shared" si="1"/>
        <v>0</v>
      </c>
      <c r="I12" s="123" t="str">
        <f t="shared" si="2"/>
        <v/>
      </c>
      <c r="J12" s="139"/>
      <c r="K12" s="139"/>
      <c r="L12" s="139"/>
      <c r="M12" s="139"/>
      <c r="N12" s="139"/>
      <c r="O12" s="139"/>
      <c r="P12" s="139"/>
      <c r="Q12" s="139"/>
      <c r="R12" s="140"/>
      <c r="S12" s="139"/>
    </row>
    <row r="13" spans="1:19" ht="40.200000000000003" customHeight="1" x14ac:dyDescent="0.3">
      <c r="A13" s="139"/>
      <c r="B13" s="140"/>
      <c r="C13" s="125" t="str">
        <f t="shared" si="0"/>
        <v>Non concerné</v>
      </c>
      <c r="D13" s="141"/>
      <c r="E13" s="141"/>
      <c r="F13" s="139"/>
      <c r="G13" s="141"/>
      <c r="H13" s="122">
        <f t="shared" si="1"/>
        <v>0</v>
      </c>
      <c r="I13" s="123" t="str">
        <f t="shared" si="2"/>
        <v/>
      </c>
      <c r="J13" s="139"/>
      <c r="K13" s="139"/>
      <c r="L13" s="139"/>
      <c r="M13" s="139"/>
      <c r="N13" s="139"/>
      <c r="O13" s="139"/>
      <c r="P13" s="139"/>
      <c r="Q13" s="139"/>
      <c r="R13" s="140"/>
      <c r="S13" s="139"/>
    </row>
    <row r="14" spans="1:19" ht="18" x14ac:dyDescent="0.3">
      <c r="A14" s="139"/>
      <c r="B14" s="140"/>
      <c r="C14" s="125" t="str">
        <f t="shared" si="0"/>
        <v>Non concerné</v>
      </c>
      <c r="D14" s="141"/>
      <c r="E14" s="141"/>
      <c r="F14" s="139"/>
      <c r="G14" s="141"/>
      <c r="H14" s="122">
        <f t="shared" si="1"/>
        <v>0</v>
      </c>
      <c r="I14" s="123" t="str">
        <f t="shared" si="2"/>
        <v/>
      </c>
      <c r="J14" s="139"/>
      <c r="K14" s="139"/>
      <c r="L14" s="139"/>
      <c r="M14" s="139"/>
      <c r="N14" s="139"/>
      <c r="O14" s="139"/>
      <c r="P14" s="139"/>
      <c r="Q14" s="139"/>
      <c r="R14" s="140"/>
      <c r="S14" s="139"/>
    </row>
    <row r="15" spans="1:19" ht="18" x14ac:dyDescent="0.3">
      <c r="A15" s="139"/>
      <c r="B15" s="140"/>
      <c r="C15" s="125" t="str">
        <f t="shared" si="0"/>
        <v>Non concerné</v>
      </c>
      <c r="D15" s="141"/>
      <c r="E15" s="141"/>
      <c r="F15" s="139" t="s">
        <v>158</v>
      </c>
      <c r="G15" s="141"/>
      <c r="H15" s="122">
        <f t="shared" si="1"/>
        <v>0</v>
      </c>
      <c r="I15" s="123" t="str">
        <f t="shared" si="2"/>
        <v/>
      </c>
      <c r="J15" s="139"/>
      <c r="K15" s="139"/>
      <c r="L15" s="139"/>
      <c r="M15" s="139"/>
      <c r="N15" s="139"/>
      <c r="O15" s="139"/>
      <c r="P15" s="139"/>
      <c r="Q15" s="139"/>
      <c r="R15" s="140"/>
      <c r="S15" s="139"/>
    </row>
  </sheetData>
  <protectedRanges>
    <protectedRange sqref="K3:S3" name="Plage4_1_1_1"/>
    <protectedRange sqref="J3" name="Plage4_1_2"/>
    <protectedRange sqref="A3:G3" name="Plage2_1_1"/>
  </protectedRanges>
  <mergeCells count="2">
    <mergeCell ref="D1:I2"/>
    <mergeCell ref="J1:S2"/>
  </mergeCells>
  <conditionalFormatting sqref="I4:I15">
    <cfRule type="containsText" dxfId="48" priority="1" operator="containsText" text="3">
      <formula>NOT(ISERROR(SEARCH("3",I4)))</formula>
    </cfRule>
    <cfRule type="containsText" dxfId="47" priority="2" operator="containsText" text="2">
      <formula>NOT(ISERROR(SEARCH("2",I4)))</formula>
    </cfRule>
    <cfRule type="containsText" dxfId="46" priority="3" operator="containsText" text="1">
      <formula>NOT(ISERROR(SEARCH("1",I4)))</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7313B0F1-2E9E-4B8F-9A69-8DD6F024C037}">
          <x14:formula1>
            <xm:f>'annexe 2 ECHELLES DE COTATION'!$A$49:$A$53</xm:f>
          </x14:formula1>
          <xm:sqref>R4:R15</xm:sqref>
        </x14:dataValidation>
        <x14:dataValidation type="list" allowBlank="1" showInputMessage="1" showErrorMessage="1" xr:uid="{BBD6A407-5BC9-4F37-941B-9F635CCE5446}">
          <x14:formula1>
            <xm:f>'annexe 3 MAITRISE DU RISQUE'!$D$17:$D$20</xm:f>
          </x14:formula1>
          <xm:sqref>G4:G15</xm:sqref>
        </x14:dataValidation>
        <x14:dataValidation type="list" allowBlank="1" showInputMessage="1" showErrorMessage="1" xr:uid="{C4747948-DD5A-48B6-884F-6C2F0EA1C696}">
          <x14:formula1>
            <xm:f>'annexe 2 ECHELLES DE COTATION'!$B$10:$B$13</xm:f>
          </x14:formula1>
          <xm:sqref>E4:E15</xm:sqref>
        </x14:dataValidation>
        <x14:dataValidation type="list" allowBlank="1" showInputMessage="1" showErrorMessage="1" xr:uid="{F3FAD7C3-76CA-4623-BE91-609E7BFFB93C}">
          <x14:formula1>
            <xm:f>'annexe 2 ECHELLES DE COTATION'!$B$4:$B$7</xm:f>
          </x14:formula1>
          <xm:sqref>D4:D15</xm:sqref>
        </x14:dataValidation>
        <x14:dataValidation type="list" allowBlank="1" showInputMessage="1" showErrorMessage="1" xr:uid="{8099ECEF-B4D3-4003-8E5C-EE89CB6CAE32}">
          <x14:formula1>
            <xm:f>'Annexe 1 classe de risque'!$A$2:$A$34</xm:f>
          </x14:formula1>
          <xm:sqref>B4:B15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1B047-3BA8-4DF3-A919-139BB2F93FD5}">
  <sheetPr>
    <tabColor rgb="FF009999"/>
  </sheetPr>
  <dimension ref="B2:K14"/>
  <sheetViews>
    <sheetView workbookViewId="0">
      <selection activeCell="B16" sqref="B16"/>
    </sheetView>
  </sheetViews>
  <sheetFormatPr baseColWidth="10" defaultRowHeight="14.4" x14ac:dyDescent="0.3"/>
  <cols>
    <col min="2" max="2" width="54" customWidth="1"/>
    <col min="3" max="3" width="32.6640625" customWidth="1"/>
    <col min="4" max="4" width="27" customWidth="1"/>
    <col min="5" max="5" width="35.33203125" customWidth="1"/>
    <col min="6" max="6" width="21.6640625" customWidth="1"/>
    <col min="7" max="7" width="15.5546875" customWidth="1"/>
    <col min="8" max="8" width="40.44140625" customWidth="1"/>
    <col min="9" max="9" width="17.33203125" customWidth="1"/>
    <col min="10" max="10" width="27.33203125" customWidth="1"/>
    <col min="11" max="11" width="26" customWidth="1"/>
  </cols>
  <sheetData>
    <row r="2" spans="2:11" x14ac:dyDescent="0.3">
      <c r="B2" t="s">
        <v>53</v>
      </c>
    </row>
    <row r="3" spans="2:11" s="26" customFormat="1" ht="57.6" customHeight="1" x14ac:dyDescent="0.3">
      <c r="B3" s="116" t="s">
        <v>54</v>
      </c>
      <c r="C3" s="27" t="s">
        <v>44</v>
      </c>
      <c r="D3" s="28" t="s">
        <v>45</v>
      </c>
      <c r="E3" s="28" t="s">
        <v>46</v>
      </c>
      <c r="F3" s="29" t="s">
        <v>47</v>
      </c>
      <c r="G3" s="30" t="s">
        <v>48</v>
      </c>
      <c r="H3" s="31" t="s">
        <v>49</v>
      </c>
      <c r="I3" s="32" t="s">
        <v>50</v>
      </c>
      <c r="J3" s="34" t="s">
        <v>51</v>
      </c>
      <c r="K3" s="32" t="s">
        <v>52</v>
      </c>
    </row>
    <row r="4" spans="2:11" x14ac:dyDescent="0.3">
      <c r="B4" s="33"/>
      <c r="C4" s="33"/>
      <c r="D4" s="33"/>
      <c r="E4" s="33"/>
      <c r="F4" s="33"/>
      <c r="G4" s="33"/>
      <c r="H4" s="33"/>
      <c r="I4" s="33"/>
      <c r="J4" s="33"/>
      <c r="K4" s="33"/>
    </row>
    <row r="5" spans="2:11" x14ac:dyDescent="0.3">
      <c r="B5" s="33"/>
      <c r="C5" s="33"/>
      <c r="D5" s="33"/>
      <c r="E5" s="33"/>
      <c r="F5" s="33"/>
      <c r="G5" s="33"/>
      <c r="H5" s="33"/>
      <c r="I5" s="33"/>
      <c r="J5" s="33"/>
      <c r="K5" s="33"/>
    </row>
    <row r="6" spans="2:11" x14ac:dyDescent="0.3">
      <c r="B6" s="33"/>
      <c r="C6" s="33"/>
      <c r="D6" s="33"/>
      <c r="E6" s="33"/>
      <c r="F6" s="33"/>
      <c r="G6" s="33"/>
      <c r="H6" s="33"/>
      <c r="I6" s="33"/>
      <c r="J6" s="33"/>
      <c r="K6" s="33"/>
    </row>
    <row r="7" spans="2:11" x14ac:dyDescent="0.3">
      <c r="B7" s="33"/>
      <c r="C7" s="33"/>
      <c r="D7" s="33"/>
      <c r="E7" s="33"/>
      <c r="F7" s="33"/>
      <c r="G7" s="33"/>
      <c r="H7" s="33"/>
      <c r="I7" s="33"/>
      <c r="J7" s="33"/>
      <c r="K7" s="33"/>
    </row>
    <row r="8" spans="2:11" x14ac:dyDescent="0.3">
      <c r="B8" s="33"/>
      <c r="C8" s="33"/>
      <c r="D8" s="33"/>
      <c r="E8" s="33"/>
      <c r="F8" s="33"/>
      <c r="G8" s="33"/>
      <c r="H8" s="33"/>
      <c r="I8" s="33"/>
      <c r="J8" s="33"/>
      <c r="K8" s="33"/>
    </row>
    <row r="9" spans="2:11" x14ac:dyDescent="0.3">
      <c r="B9" s="33"/>
      <c r="C9" s="33"/>
      <c r="D9" s="33"/>
      <c r="E9" s="33"/>
      <c r="F9" s="33"/>
      <c r="G9" s="33"/>
      <c r="H9" s="33"/>
      <c r="I9" s="33"/>
      <c r="J9" s="33"/>
      <c r="K9" s="33"/>
    </row>
    <row r="10" spans="2:11" x14ac:dyDescent="0.3">
      <c r="B10" s="33"/>
      <c r="C10" s="33"/>
      <c r="D10" s="33"/>
      <c r="E10" s="33"/>
      <c r="F10" s="33"/>
      <c r="G10" s="33"/>
      <c r="H10" s="33"/>
      <c r="I10" s="33"/>
      <c r="J10" s="33"/>
      <c r="K10" s="33"/>
    </row>
    <row r="11" spans="2:11" x14ac:dyDescent="0.3">
      <c r="B11" s="33"/>
      <c r="C11" s="33"/>
      <c r="D11" s="33"/>
      <c r="E11" s="33"/>
      <c r="F11" s="33"/>
      <c r="G11" s="33"/>
      <c r="H11" s="33"/>
      <c r="I11" s="33"/>
      <c r="J11" s="33"/>
      <c r="K11" s="33"/>
    </row>
    <row r="12" spans="2:11" x14ac:dyDescent="0.3">
      <c r="B12" s="33"/>
      <c r="C12" s="33"/>
      <c r="D12" s="33"/>
      <c r="E12" s="33"/>
      <c r="F12" s="33"/>
      <c r="G12" s="33"/>
      <c r="H12" s="33"/>
      <c r="I12" s="33"/>
      <c r="J12" s="33"/>
      <c r="K12" s="33"/>
    </row>
    <row r="13" spans="2:11" x14ac:dyDescent="0.3">
      <c r="B13" s="33"/>
      <c r="C13" s="33"/>
      <c r="D13" s="33"/>
      <c r="E13" s="33"/>
      <c r="F13" s="33"/>
      <c r="G13" s="33"/>
      <c r="H13" s="33"/>
      <c r="I13" s="33"/>
      <c r="J13" s="33"/>
      <c r="K13" s="33"/>
    </row>
    <row r="14" spans="2:11" x14ac:dyDescent="0.3">
      <c r="B14" s="33"/>
      <c r="C14" s="33"/>
      <c r="D14" s="33"/>
      <c r="E14" s="33"/>
      <c r="F14" s="33"/>
      <c r="G14" s="33"/>
      <c r="H14" s="33"/>
      <c r="I14" s="33"/>
      <c r="J14" s="33"/>
      <c r="K14" s="33"/>
    </row>
  </sheetData>
  <protectedRanges>
    <protectedRange sqref="B3:K3" name="Plage4_1_1"/>
  </protectedRange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D4292B22-EC5D-424C-9CE9-DF9FDB42A5B3}">
          <x14:formula1>
            <xm:f>'annexe 2 ECHELLES DE COTATION'!$A$49:$A$53</xm:f>
          </x14:formula1>
          <xm:sqref>J4:J14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F6697-3D77-4865-A26D-391D5C991928}">
  <sheetPr>
    <tabColor rgb="FFFFFF00"/>
  </sheetPr>
  <dimension ref="A1:C31"/>
  <sheetViews>
    <sheetView topLeftCell="A27" workbookViewId="0">
      <selection activeCell="A32" sqref="A32"/>
    </sheetView>
  </sheetViews>
  <sheetFormatPr baseColWidth="10" defaultColWidth="48.109375" defaultRowHeight="40.950000000000003" customHeight="1" x14ac:dyDescent="0.3"/>
  <sheetData>
    <row r="1" spans="1:3" ht="40.950000000000003" customHeight="1" x14ac:dyDescent="0.3">
      <c r="A1" s="43" t="s">
        <v>59</v>
      </c>
      <c r="B1" s="44" t="s">
        <v>60</v>
      </c>
      <c r="C1" s="45" t="s">
        <v>61</v>
      </c>
    </row>
    <row r="2" spans="1:3" ht="40.950000000000003" customHeight="1" x14ac:dyDescent="0.3">
      <c r="A2" s="35" t="s">
        <v>62</v>
      </c>
      <c r="B2" s="36" t="s">
        <v>63</v>
      </c>
      <c r="C2" s="37"/>
    </row>
    <row r="3" spans="1:3" ht="41.4" x14ac:dyDescent="0.3">
      <c r="A3" s="38" t="s">
        <v>64</v>
      </c>
      <c r="B3" s="6" t="s">
        <v>65</v>
      </c>
      <c r="C3" s="37" t="s">
        <v>66</v>
      </c>
    </row>
    <row r="4" spans="1:3" ht="40.950000000000003" customHeight="1" x14ac:dyDescent="0.3">
      <c r="A4" s="38" t="s">
        <v>67</v>
      </c>
      <c r="B4" s="6" t="s">
        <v>68</v>
      </c>
      <c r="C4" s="37" t="s">
        <v>69</v>
      </c>
    </row>
    <row r="5" spans="1:3" ht="40.950000000000003" customHeight="1" x14ac:dyDescent="0.3">
      <c r="A5" s="39" t="s">
        <v>70</v>
      </c>
      <c r="B5" s="36" t="s">
        <v>71</v>
      </c>
      <c r="C5" s="37"/>
    </row>
    <row r="6" spans="1:3" ht="40.950000000000003" customHeight="1" x14ac:dyDescent="0.3">
      <c r="A6" s="35" t="s">
        <v>72</v>
      </c>
      <c r="B6" s="6" t="s">
        <v>73</v>
      </c>
      <c r="C6" s="37"/>
    </row>
    <row r="7" spans="1:3" ht="40.950000000000003" customHeight="1" x14ac:dyDescent="0.3">
      <c r="A7" s="35" t="s">
        <v>74</v>
      </c>
      <c r="B7" s="6" t="s">
        <v>75</v>
      </c>
      <c r="C7" s="37"/>
    </row>
    <row r="8" spans="1:3" ht="40.950000000000003" customHeight="1" x14ac:dyDescent="0.3">
      <c r="A8" s="35" t="s">
        <v>76</v>
      </c>
      <c r="B8" s="6" t="s">
        <v>77</v>
      </c>
      <c r="C8" s="37"/>
    </row>
    <row r="9" spans="1:3" ht="27.6" x14ac:dyDescent="0.3">
      <c r="A9" s="38" t="s">
        <v>78</v>
      </c>
      <c r="B9" s="6" t="s">
        <v>79</v>
      </c>
      <c r="C9" s="37" t="s">
        <v>80</v>
      </c>
    </row>
    <row r="10" spans="1:3" ht="40.950000000000003" customHeight="1" x14ac:dyDescent="0.3">
      <c r="A10" s="35" t="s">
        <v>81</v>
      </c>
      <c r="B10" s="6" t="s">
        <v>82</v>
      </c>
      <c r="C10" s="37"/>
    </row>
    <row r="11" spans="1:3" ht="40.950000000000003" customHeight="1" x14ac:dyDescent="0.3">
      <c r="A11" s="35" t="s">
        <v>83</v>
      </c>
      <c r="B11" s="6" t="s">
        <v>84</v>
      </c>
      <c r="C11" s="37"/>
    </row>
    <row r="12" spans="1:3" ht="40.950000000000003" customHeight="1" x14ac:dyDescent="0.3">
      <c r="A12" s="35" t="s">
        <v>85</v>
      </c>
      <c r="B12" s="6" t="s">
        <v>86</v>
      </c>
      <c r="C12" s="37"/>
    </row>
    <row r="13" spans="1:3" ht="40.950000000000003" customHeight="1" x14ac:dyDescent="0.3">
      <c r="A13" s="35" t="s">
        <v>87</v>
      </c>
      <c r="B13" s="6" t="s">
        <v>88</v>
      </c>
      <c r="C13" s="37"/>
    </row>
    <row r="14" spans="1:3" ht="40.950000000000003" customHeight="1" x14ac:dyDescent="0.3">
      <c r="A14" s="35" t="s">
        <v>89</v>
      </c>
      <c r="B14" s="36" t="s">
        <v>90</v>
      </c>
      <c r="C14" s="37"/>
    </row>
    <row r="15" spans="1:3" ht="40.950000000000003" customHeight="1" x14ac:dyDescent="0.3">
      <c r="A15" s="35" t="s">
        <v>91</v>
      </c>
      <c r="B15" s="6" t="s">
        <v>92</v>
      </c>
      <c r="C15" s="37"/>
    </row>
    <row r="16" spans="1:3" ht="41.4" x14ac:dyDescent="0.3">
      <c r="A16" s="38" t="s">
        <v>93</v>
      </c>
      <c r="B16" s="36" t="s">
        <v>94</v>
      </c>
      <c r="C16" s="37" t="s">
        <v>125</v>
      </c>
    </row>
    <row r="17" spans="1:3" ht="40.950000000000003" customHeight="1" x14ac:dyDescent="0.3">
      <c r="A17" s="35" t="s">
        <v>95</v>
      </c>
      <c r="B17" s="6" t="s">
        <v>96</v>
      </c>
      <c r="C17" s="37"/>
    </row>
    <row r="18" spans="1:3" ht="40.950000000000003" customHeight="1" x14ac:dyDescent="0.3">
      <c r="A18" s="38" t="s">
        <v>97</v>
      </c>
      <c r="B18" s="6" t="s">
        <v>98</v>
      </c>
      <c r="C18" s="37" t="s">
        <v>99</v>
      </c>
    </row>
    <row r="19" spans="1:3" ht="82.8" x14ac:dyDescent="0.3">
      <c r="A19" s="38" t="s">
        <v>100</v>
      </c>
      <c r="B19" s="6" t="s">
        <v>101</v>
      </c>
      <c r="C19" s="37" t="s">
        <v>102</v>
      </c>
    </row>
    <row r="20" spans="1:3" ht="40.950000000000003" customHeight="1" x14ac:dyDescent="0.3">
      <c r="A20" s="35" t="s">
        <v>103</v>
      </c>
      <c r="B20" s="6" t="s">
        <v>104</v>
      </c>
      <c r="C20" s="37"/>
    </row>
    <row r="21" spans="1:3" ht="40.950000000000003" customHeight="1" x14ac:dyDescent="0.3">
      <c r="A21" s="38" t="s">
        <v>105</v>
      </c>
      <c r="B21" s="6" t="s">
        <v>106</v>
      </c>
      <c r="C21" s="37" t="s">
        <v>107</v>
      </c>
    </row>
    <row r="22" spans="1:3" ht="40.950000000000003" customHeight="1" x14ac:dyDescent="0.3">
      <c r="A22" s="35" t="s">
        <v>108</v>
      </c>
      <c r="B22" s="6" t="s">
        <v>109</v>
      </c>
      <c r="C22" s="37"/>
    </row>
    <row r="23" spans="1:3" ht="40.950000000000003" customHeight="1" x14ac:dyDescent="0.3">
      <c r="A23" s="35" t="s">
        <v>110</v>
      </c>
      <c r="B23" s="6" t="s">
        <v>111</v>
      </c>
      <c r="C23" s="37"/>
    </row>
    <row r="24" spans="1:3" ht="40.950000000000003" customHeight="1" x14ac:dyDescent="0.3">
      <c r="A24" s="38" t="s">
        <v>112</v>
      </c>
      <c r="B24" s="36" t="s">
        <v>113</v>
      </c>
      <c r="C24" s="37" t="s">
        <v>114</v>
      </c>
    </row>
    <row r="25" spans="1:3" ht="40.950000000000003" customHeight="1" x14ac:dyDescent="0.3">
      <c r="A25" s="35" t="s">
        <v>115</v>
      </c>
      <c r="B25" s="6" t="s">
        <v>116</v>
      </c>
      <c r="C25" s="37"/>
    </row>
    <row r="26" spans="1:3" ht="40.950000000000003" customHeight="1" x14ac:dyDescent="0.3">
      <c r="A26" s="35" t="s">
        <v>117</v>
      </c>
      <c r="B26" s="6" t="s">
        <v>118</v>
      </c>
      <c r="C26" s="37"/>
    </row>
    <row r="27" spans="1:3" ht="40.950000000000003" customHeight="1" x14ac:dyDescent="0.3">
      <c r="A27" s="39" t="s">
        <v>119</v>
      </c>
      <c r="B27" s="6" t="s">
        <v>120</v>
      </c>
      <c r="C27" s="37"/>
    </row>
    <row r="28" spans="1:3" ht="40.950000000000003" customHeight="1" x14ac:dyDescent="0.3">
      <c r="A28" s="35" t="s">
        <v>121</v>
      </c>
      <c r="B28" s="36" t="s">
        <v>122</v>
      </c>
      <c r="C28" s="37"/>
    </row>
    <row r="29" spans="1:3" ht="40.950000000000003" customHeight="1" x14ac:dyDescent="0.3">
      <c r="A29" s="35" t="s">
        <v>123</v>
      </c>
      <c r="B29" s="36" t="s">
        <v>165</v>
      </c>
      <c r="C29" s="37"/>
    </row>
    <row r="30" spans="1:3" ht="41.4" x14ac:dyDescent="0.3">
      <c r="A30" s="40" t="s">
        <v>124</v>
      </c>
      <c r="B30" s="41" t="s">
        <v>126</v>
      </c>
      <c r="C30" s="42"/>
    </row>
    <row r="31" spans="1:3" ht="40.950000000000003" customHeight="1" x14ac:dyDescent="0.3">
      <c r="A31" s="154"/>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060DD-FD1E-4FA6-8853-0488A6EBD35F}">
  <sheetPr>
    <tabColor rgb="FFFFFF00"/>
  </sheetPr>
  <dimension ref="A1:M396"/>
  <sheetViews>
    <sheetView showGridLines="0" topLeftCell="A30" zoomScale="78" zoomScaleNormal="78" zoomScaleSheetLayoutView="85" workbookViewId="0">
      <selection activeCell="B49" sqref="B49"/>
    </sheetView>
  </sheetViews>
  <sheetFormatPr baseColWidth="10" defaultColWidth="11.44140625" defaultRowHeight="13.2" x14ac:dyDescent="0.25"/>
  <cols>
    <col min="1" max="1" width="22.33203125" style="25" customWidth="1"/>
    <col min="2" max="2" width="29.109375" style="25" customWidth="1"/>
    <col min="3" max="3" width="37.6640625" style="25" customWidth="1"/>
    <col min="4" max="4" width="14.33203125" style="25" bestFit="1" customWidth="1"/>
    <col min="5" max="5" width="21.5546875" style="25" customWidth="1"/>
    <col min="6" max="6" width="29.109375" style="25" customWidth="1"/>
    <col min="7" max="7" width="27.109375" style="25" customWidth="1"/>
    <col min="8" max="8" width="19.44140625" style="25" customWidth="1"/>
    <col min="9" max="9" width="8.5546875" style="25" customWidth="1"/>
    <col min="10" max="16384" width="11.44140625" style="25"/>
  </cols>
  <sheetData>
    <row r="1" spans="1:13" ht="37.5" customHeight="1" x14ac:dyDescent="0.25">
      <c r="A1" s="179" t="s">
        <v>127</v>
      </c>
      <c r="B1" s="179"/>
      <c r="C1" s="179"/>
      <c r="D1" s="179"/>
      <c r="E1" s="179"/>
      <c r="F1" s="179"/>
      <c r="G1" s="179"/>
      <c r="H1" s="179"/>
      <c r="I1" s="46"/>
      <c r="J1" s="47"/>
      <c r="K1" s="47"/>
      <c r="L1" s="47"/>
      <c r="M1" s="47"/>
    </row>
    <row r="2" spans="1:13" ht="37.5" customHeight="1" x14ac:dyDescent="0.45">
      <c r="A2" s="48"/>
      <c r="B2" s="49" t="s">
        <v>37</v>
      </c>
      <c r="C2" s="48"/>
      <c r="D2" s="48"/>
      <c r="E2" s="48"/>
      <c r="F2" s="48"/>
      <c r="G2" s="48"/>
      <c r="H2" s="48"/>
      <c r="I2" s="46"/>
      <c r="J2" s="47"/>
      <c r="K2" s="47"/>
      <c r="L2" s="47"/>
      <c r="M2" s="47"/>
    </row>
    <row r="3" spans="1:13" ht="26.25" customHeight="1" x14ac:dyDescent="0.45">
      <c r="A3" s="50"/>
      <c r="C3" s="51"/>
      <c r="D3" s="52"/>
      <c r="F3" s="53"/>
      <c r="G3" s="53"/>
      <c r="H3" s="53"/>
      <c r="I3" s="53"/>
    </row>
    <row r="4" spans="1:13" ht="49.5" customHeight="1" x14ac:dyDescent="0.4">
      <c r="A4" s="54">
        <v>10</v>
      </c>
      <c r="B4" s="55" t="s">
        <v>128</v>
      </c>
      <c r="C4" s="56" t="s">
        <v>129</v>
      </c>
      <c r="D4" s="57"/>
      <c r="E4" s="58"/>
      <c r="F4" s="58"/>
      <c r="G4" s="58"/>
      <c r="H4" s="58"/>
      <c r="I4" s="53"/>
    </row>
    <row r="5" spans="1:13" ht="60.75" customHeight="1" x14ac:dyDescent="0.4">
      <c r="A5" s="54">
        <v>20</v>
      </c>
      <c r="B5" s="55" t="s">
        <v>130</v>
      </c>
      <c r="C5" s="56" t="s">
        <v>131</v>
      </c>
      <c r="D5" s="57"/>
      <c r="E5" s="58"/>
      <c r="F5" s="58"/>
      <c r="G5" s="58"/>
      <c r="H5" s="58"/>
      <c r="I5" s="53"/>
    </row>
    <row r="6" spans="1:13" ht="63" customHeight="1" x14ac:dyDescent="0.4">
      <c r="A6" s="54">
        <v>40</v>
      </c>
      <c r="B6" s="55" t="s">
        <v>132</v>
      </c>
      <c r="C6" s="56" t="s">
        <v>133</v>
      </c>
      <c r="D6" s="57"/>
      <c r="E6" s="58"/>
      <c r="F6" s="58"/>
      <c r="G6" s="58"/>
      <c r="H6" s="58"/>
      <c r="I6" s="53"/>
    </row>
    <row r="7" spans="1:13" ht="46.5" customHeight="1" x14ac:dyDescent="0.4">
      <c r="A7" s="54">
        <v>80</v>
      </c>
      <c r="B7" s="55" t="s">
        <v>134</v>
      </c>
      <c r="C7" s="59" t="s">
        <v>135</v>
      </c>
      <c r="D7" s="57"/>
      <c r="E7" s="58"/>
      <c r="F7" s="58"/>
      <c r="G7" s="58"/>
      <c r="H7" s="58"/>
      <c r="I7" s="53"/>
    </row>
    <row r="8" spans="1:13" ht="46.5" customHeight="1" x14ac:dyDescent="0.45">
      <c r="A8" s="60"/>
      <c r="B8" s="49" t="s">
        <v>136</v>
      </c>
      <c r="C8" s="61"/>
      <c r="D8" s="57"/>
      <c r="E8" s="58"/>
      <c r="F8" s="58"/>
      <c r="G8" s="58"/>
      <c r="H8" s="58"/>
      <c r="I8" s="53"/>
    </row>
    <row r="9" spans="1:13" ht="42.75" customHeight="1" x14ac:dyDescent="0.4">
      <c r="C9" s="62"/>
      <c r="D9" s="62"/>
      <c r="E9" s="62"/>
      <c r="F9" s="62"/>
      <c r="G9" s="62"/>
      <c r="H9" s="53"/>
      <c r="I9" s="53"/>
    </row>
    <row r="10" spans="1:13" ht="42.75" customHeight="1" x14ac:dyDescent="0.4">
      <c r="A10" s="63">
        <v>1</v>
      </c>
      <c r="B10" s="64" t="s">
        <v>128</v>
      </c>
      <c r="C10" s="56" t="s">
        <v>137</v>
      </c>
      <c r="D10" s="65"/>
      <c r="E10" s="66">
        <v>1</v>
      </c>
      <c r="F10" s="67" t="s">
        <v>128</v>
      </c>
      <c r="G10" s="56" t="s">
        <v>138</v>
      </c>
      <c r="H10" s="53"/>
      <c r="I10" s="53"/>
    </row>
    <row r="11" spans="1:13" ht="42.75" customHeight="1" x14ac:dyDescent="0.4">
      <c r="A11" s="63">
        <v>2</v>
      </c>
      <c r="B11" s="64" t="s">
        <v>130</v>
      </c>
      <c r="C11" s="56" t="s">
        <v>139</v>
      </c>
      <c r="D11" s="68" t="s">
        <v>140</v>
      </c>
      <c r="E11" s="66">
        <v>2</v>
      </c>
      <c r="F11" s="67" t="s">
        <v>130</v>
      </c>
      <c r="G11" s="56" t="s">
        <v>141</v>
      </c>
      <c r="H11" s="53"/>
      <c r="I11" s="53"/>
    </row>
    <row r="12" spans="1:13" ht="42.75" customHeight="1" x14ac:dyDescent="0.4">
      <c r="A12" s="63">
        <v>3</v>
      </c>
      <c r="B12" s="64" t="s">
        <v>132</v>
      </c>
      <c r="C12" s="56" t="s">
        <v>142</v>
      </c>
      <c r="D12" s="69"/>
      <c r="E12" s="66">
        <v>3</v>
      </c>
      <c r="F12" s="67" t="s">
        <v>132</v>
      </c>
      <c r="G12" s="56" t="s">
        <v>143</v>
      </c>
      <c r="H12" s="53"/>
      <c r="I12" s="53"/>
    </row>
    <row r="13" spans="1:13" ht="42.75" customHeight="1" x14ac:dyDescent="0.4">
      <c r="A13" s="63">
        <v>4</v>
      </c>
      <c r="B13" s="64" t="s">
        <v>134</v>
      </c>
      <c r="C13" s="56" t="s">
        <v>144</v>
      </c>
      <c r="D13" s="65"/>
      <c r="E13" s="66">
        <v>4</v>
      </c>
      <c r="F13" s="67" t="s">
        <v>134</v>
      </c>
      <c r="G13" s="56" t="s">
        <v>145</v>
      </c>
      <c r="H13" s="53"/>
      <c r="I13" s="53"/>
    </row>
    <row r="14" spans="1:13" ht="42.75" customHeight="1" x14ac:dyDescent="0.25"/>
    <row r="15" spans="1:13" ht="42.75" customHeight="1" x14ac:dyDescent="0.25">
      <c r="A15" s="180" t="s">
        <v>37</v>
      </c>
      <c r="B15" s="70" t="s">
        <v>134</v>
      </c>
      <c r="C15" s="183">
        <v>80</v>
      </c>
      <c r="D15" s="183"/>
      <c r="E15" s="71" t="s">
        <v>146</v>
      </c>
      <c r="F15" s="72" t="s">
        <v>147</v>
      </c>
      <c r="G15" s="73" t="s">
        <v>147</v>
      </c>
      <c r="H15" s="74" t="s">
        <v>147</v>
      </c>
    </row>
    <row r="16" spans="1:13" ht="42.75" customHeight="1" x14ac:dyDescent="0.25">
      <c r="A16" s="181"/>
      <c r="B16" s="75" t="s">
        <v>132</v>
      </c>
      <c r="C16" s="179">
        <v>40</v>
      </c>
      <c r="D16" s="179"/>
      <c r="E16" s="76"/>
      <c r="F16" s="77" t="s">
        <v>146</v>
      </c>
      <c r="G16" s="77" t="s">
        <v>147</v>
      </c>
      <c r="H16" s="78" t="s">
        <v>147</v>
      </c>
    </row>
    <row r="17" spans="1:9" ht="39.75" customHeight="1" x14ac:dyDescent="0.25">
      <c r="A17" s="181"/>
      <c r="B17" s="75" t="s">
        <v>130</v>
      </c>
      <c r="C17" s="179">
        <v>20</v>
      </c>
      <c r="D17" s="179"/>
      <c r="E17" s="79" t="s">
        <v>148</v>
      </c>
      <c r="F17" s="77" t="s">
        <v>146</v>
      </c>
      <c r="G17" s="77" t="s">
        <v>146</v>
      </c>
      <c r="H17" s="78" t="s">
        <v>146</v>
      </c>
    </row>
    <row r="18" spans="1:9" ht="37.5" customHeight="1" thickBot="1" x14ac:dyDescent="0.3">
      <c r="A18" s="182"/>
      <c r="B18" s="80" t="s">
        <v>128</v>
      </c>
      <c r="C18" s="184">
        <v>10</v>
      </c>
      <c r="D18" s="184"/>
      <c r="E18" s="81" t="s">
        <v>148</v>
      </c>
      <c r="F18" s="82" t="s">
        <v>148</v>
      </c>
      <c r="G18" s="82" t="s">
        <v>148</v>
      </c>
      <c r="H18" s="83" t="s">
        <v>146</v>
      </c>
    </row>
    <row r="19" spans="1:9" ht="35.25" customHeight="1" x14ac:dyDescent="0.4">
      <c r="A19" s="53"/>
      <c r="B19" s="53"/>
      <c r="C19" s="84"/>
      <c r="D19" s="84"/>
      <c r="E19" s="85">
        <v>1</v>
      </c>
      <c r="F19" s="86">
        <v>2</v>
      </c>
      <c r="G19" s="86">
        <v>3</v>
      </c>
      <c r="H19" s="87">
        <v>4</v>
      </c>
    </row>
    <row r="20" spans="1:9" ht="34.5" customHeight="1" x14ac:dyDescent="0.4">
      <c r="A20" s="53"/>
      <c r="B20" s="53"/>
      <c r="C20" s="84"/>
      <c r="D20" s="84"/>
      <c r="E20" s="88" t="s">
        <v>128</v>
      </c>
      <c r="F20" s="89" t="s">
        <v>130</v>
      </c>
      <c r="G20" s="89" t="s">
        <v>132</v>
      </c>
      <c r="H20" s="90" t="s">
        <v>134</v>
      </c>
      <c r="I20" s="91"/>
    </row>
    <row r="21" spans="1:9" ht="42.75" customHeight="1" x14ac:dyDescent="0.25">
      <c r="A21" s="92"/>
      <c r="B21" s="92"/>
      <c r="C21" s="92"/>
      <c r="D21" s="92"/>
      <c r="E21" s="185" t="s">
        <v>136</v>
      </c>
      <c r="F21" s="186"/>
      <c r="G21" s="186"/>
      <c r="H21" s="187"/>
      <c r="I21" s="93"/>
    </row>
    <row r="22" spans="1:9" ht="42.75" customHeight="1" x14ac:dyDescent="0.25">
      <c r="H22" s="94"/>
      <c r="I22" s="93"/>
    </row>
    <row r="23" spans="1:9" ht="42.75" customHeight="1" x14ac:dyDescent="0.25">
      <c r="H23" s="94"/>
      <c r="I23" s="93"/>
    </row>
    <row r="24" spans="1:9" ht="42.75" customHeight="1" x14ac:dyDescent="0.25">
      <c r="C24" s="188" t="s">
        <v>149</v>
      </c>
      <c r="D24" s="188"/>
      <c r="E24" s="188"/>
      <c r="H24" s="94"/>
      <c r="I24" s="93"/>
    </row>
    <row r="25" spans="1:9" ht="27" customHeight="1" x14ac:dyDescent="0.25">
      <c r="C25" s="66" t="s">
        <v>37</v>
      </c>
      <c r="D25" s="66" t="s">
        <v>38</v>
      </c>
      <c r="E25" s="66" t="s">
        <v>150</v>
      </c>
    </row>
    <row r="26" spans="1:9" ht="27" customHeight="1" x14ac:dyDescent="0.25">
      <c r="C26" s="178">
        <v>10</v>
      </c>
      <c r="D26" s="95">
        <f>$A$10</f>
        <v>1</v>
      </c>
      <c r="E26" s="96" t="s">
        <v>148</v>
      </c>
    </row>
    <row r="27" spans="1:9" ht="27" customHeight="1" x14ac:dyDescent="0.25">
      <c r="C27" s="178"/>
      <c r="D27" s="95">
        <f>$A$11</f>
        <v>2</v>
      </c>
      <c r="E27" s="96" t="s">
        <v>148</v>
      </c>
    </row>
    <row r="28" spans="1:9" ht="27" customHeight="1" x14ac:dyDescent="0.25">
      <c r="C28" s="178"/>
      <c r="D28" s="95">
        <f>$A$12</f>
        <v>3</v>
      </c>
      <c r="E28" s="96" t="s">
        <v>148</v>
      </c>
    </row>
    <row r="29" spans="1:9" ht="27" customHeight="1" x14ac:dyDescent="0.25">
      <c r="C29" s="178"/>
      <c r="D29" s="95">
        <f>$A$13</f>
        <v>4</v>
      </c>
      <c r="E29" s="96" t="s">
        <v>146</v>
      </c>
    </row>
    <row r="30" spans="1:9" s="53" customFormat="1" ht="27" customHeight="1" x14ac:dyDescent="0.4">
      <c r="C30" s="178">
        <v>20</v>
      </c>
      <c r="D30" s="95">
        <f>$A$10</f>
        <v>1</v>
      </c>
      <c r="E30" s="96" t="s">
        <v>148</v>
      </c>
      <c r="I30" s="77"/>
    </row>
    <row r="31" spans="1:9" s="53" customFormat="1" ht="27" customHeight="1" x14ac:dyDescent="0.4">
      <c r="C31" s="178"/>
      <c r="D31" s="95">
        <f>$A$11</f>
        <v>2</v>
      </c>
      <c r="E31" s="96" t="s">
        <v>146</v>
      </c>
      <c r="I31" s="77"/>
    </row>
    <row r="32" spans="1:9" s="53" customFormat="1" ht="27" customHeight="1" x14ac:dyDescent="0.4">
      <c r="C32" s="178"/>
      <c r="D32" s="95">
        <f>$A$12</f>
        <v>3</v>
      </c>
      <c r="E32" s="96" t="s">
        <v>146</v>
      </c>
      <c r="I32" s="77"/>
    </row>
    <row r="33" spans="1:9" s="53" customFormat="1" ht="27" customHeight="1" x14ac:dyDescent="0.4">
      <c r="C33" s="178"/>
      <c r="D33" s="95">
        <f>$A$13</f>
        <v>4</v>
      </c>
      <c r="E33" s="96" t="s">
        <v>146</v>
      </c>
      <c r="I33" s="46"/>
    </row>
    <row r="34" spans="1:9" s="53" customFormat="1" ht="27" customHeight="1" x14ac:dyDescent="0.4">
      <c r="C34" s="189">
        <v>40</v>
      </c>
      <c r="D34" s="95">
        <f>$A$10</f>
        <v>1</v>
      </c>
      <c r="E34" s="96" t="s">
        <v>146</v>
      </c>
      <c r="I34" s="97"/>
    </row>
    <row r="35" spans="1:9" s="92" customFormat="1" ht="27" customHeight="1" x14ac:dyDescent="0.3">
      <c r="C35" s="190"/>
      <c r="D35" s="95">
        <f>$A$11</f>
        <v>2</v>
      </c>
      <c r="E35" s="96" t="s">
        <v>146</v>
      </c>
      <c r="I35" s="84"/>
    </row>
    <row r="36" spans="1:9" ht="27" customHeight="1" x14ac:dyDescent="0.25">
      <c r="C36" s="190"/>
      <c r="D36" s="95">
        <f>$A$12</f>
        <v>3</v>
      </c>
      <c r="E36" s="96" t="s">
        <v>147</v>
      </c>
    </row>
    <row r="37" spans="1:9" ht="27" customHeight="1" x14ac:dyDescent="0.25">
      <c r="C37" s="191"/>
      <c r="D37" s="95">
        <f>$A$13</f>
        <v>4</v>
      </c>
      <c r="E37" s="96" t="s">
        <v>147</v>
      </c>
    </row>
    <row r="38" spans="1:9" ht="27" customHeight="1" x14ac:dyDescent="0.25">
      <c r="C38" s="178">
        <v>80</v>
      </c>
      <c r="D38" s="95">
        <f>$A$10</f>
        <v>1</v>
      </c>
      <c r="E38" s="96" t="s">
        <v>146</v>
      </c>
    </row>
    <row r="39" spans="1:9" ht="27" customHeight="1" x14ac:dyDescent="0.25">
      <c r="C39" s="178"/>
      <c r="D39" s="95">
        <f>$A$11</f>
        <v>2</v>
      </c>
      <c r="E39" s="96" t="s">
        <v>147</v>
      </c>
    </row>
    <row r="40" spans="1:9" ht="27" customHeight="1" x14ac:dyDescent="0.25">
      <c r="C40" s="178"/>
      <c r="D40" s="95">
        <f>$A$12</f>
        <v>3</v>
      </c>
      <c r="E40" s="96" t="s">
        <v>147</v>
      </c>
    </row>
    <row r="41" spans="1:9" ht="27" customHeight="1" x14ac:dyDescent="0.25">
      <c r="C41" s="178"/>
      <c r="D41" s="95">
        <f>$A$13</f>
        <v>4</v>
      </c>
      <c r="E41" s="96" t="s">
        <v>147</v>
      </c>
    </row>
    <row r="42" spans="1:9" ht="13.8" x14ac:dyDescent="0.25">
      <c r="C42" s="98"/>
      <c r="D42" s="99"/>
    </row>
    <row r="43" spans="1:9" ht="13.8" x14ac:dyDescent="0.25">
      <c r="C43" s="98"/>
      <c r="D43" s="99"/>
    </row>
    <row r="48" spans="1:9" ht="13.8" x14ac:dyDescent="0.25">
      <c r="A48" s="114" t="s">
        <v>159</v>
      </c>
    </row>
    <row r="49" spans="1:1" ht="13.8" x14ac:dyDescent="0.25">
      <c r="A49" s="115" t="s">
        <v>161</v>
      </c>
    </row>
    <row r="50" spans="1:1" ht="13.8" x14ac:dyDescent="0.25">
      <c r="A50" s="115" t="s">
        <v>160</v>
      </c>
    </row>
    <row r="51" spans="1:1" ht="13.8" x14ac:dyDescent="0.25">
      <c r="A51" s="115" t="s">
        <v>55</v>
      </c>
    </row>
    <row r="52" spans="1:1" ht="13.8" x14ac:dyDescent="0.25">
      <c r="A52" s="115" t="s">
        <v>162</v>
      </c>
    </row>
    <row r="53" spans="1:1" ht="13.8" x14ac:dyDescent="0.25">
      <c r="A53" s="115" t="s">
        <v>58</v>
      </c>
    </row>
    <row r="392" spans="1:2" x14ac:dyDescent="0.25">
      <c r="A392" s="100" t="s">
        <v>151</v>
      </c>
      <c r="B392" s="101"/>
    </row>
    <row r="393" spans="1:2" x14ac:dyDescent="0.25">
      <c r="A393" s="102" t="s">
        <v>56</v>
      </c>
      <c r="B393" s="101"/>
    </row>
    <row r="394" spans="1:2" x14ac:dyDescent="0.25">
      <c r="A394" s="103" t="s">
        <v>55</v>
      </c>
      <c r="B394" s="101"/>
    </row>
    <row r="395" spans="1:2" x14ac:dyDescent="0.25">
      <c r="A395" s="103" t="s">
        <v>58</v>
      </c>
      <c r="B395" s="101"/>
    </row>
    <row r="396" spans="1:2" x14ac:dyDescent="0.25">
      <c r="A396" s="103" t="s">
        <v>57</v>
      </c>
      <c r="B396" s="101"/>
    </row>
  </sheetData>
  <sheetProtection selectLockedCells="1" pivotTables="0"/>
  <mergeCells count="12">
    <mergeCell ref="C38:C41"/>
    <mergeCell ref="A1:H1"/>
    <mergeCell ref="A15:A18"/>
    <mergeCell ref="C15:D15"/>
    <mergeCell ref="C16:D16"/>
    <mergeCell ref="C17:D17"/>
    <mergeCell ref="C18:D18"/>
    <mergeCell ref="E21:H21"/>
    <mergeCell ref="C24:E24"/>
    <mergeCell ref="C26:C29"/>
    <mergeCell ref="C30:C33"/>
    <mergeCell ref="C34:C37"/>
  </mergeCells>
  <conditionalFormatting sqref="E26:E41">
    <cfRule type="cellIs" dxfId="5" priority="4" stopIfTrue="1" operator="equal">
      <formula>"PRIORITE 1"</formula>
    </cfRule>
    <cfRule type="cellIs" dxfId="4" priority="5" stopIfTrue="1" operator="equal">
      <formula>"PRIORITE 2"</formula>
    </cfRule>
    <cfRule type="cellIs" dxfId="3" priority="6" stopIfTrue="1" operator="equal">
      <formula>"PRIORITE 3"</formula>
    </cfRule>
  </conditionalFormatting>
  <conditionalFormatting sqref="E15:H18">
    <cfRule type="cellIs" dxfId="2" priority="1" stopIfTrue="1" operator="equal">
      <formula>"PRIORITE 3"</formula>
    </cfRule>
    <cfRule type="cellIs" dxfId="1" priority="2" stopIfTrue="1" operator="equal">
      <formula>"PRIORITE 2"</formula>
    </cfRule>
    <cfRule type="cellIs" dxfId="0" priority="3" stopIfTrue="1" operator="equal">
      <formula>"PRIORITE 1"</formula>
    </cfRule>
  </conditionalFormatting>
  <dataValidations count="1">
    <dataValidation type="list" allowBlank="1" showInputMessage="1" showErrorMessage="1" error="DONNEE NON VALIDE" sqref="E26:E34" xr:uid="{E36CCB56-46B2-4BA3-982C-D6833C04470F}">
      <formula1>PRIORITE</formula1>
    </dataValidation>
  </dataValidations>
  <pageMargins left="0.23622047244094491" right="0.23622047244094491" top="0.74803149606299213" bottom="0.74803149606299213" header="0.31496062992125984" footer="0.31496062992125984"/>
  <pageSetup paperSize="9" scale="70" orientation="landscape" r:id="rId1"/>
  <headerFooter alignWithMargins="0"/>
  <rowBreaks count="2" manualBreakCount="2">
    <brk id="13" max="7" man="1"/>
    <brk id="2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AF2A9-E0AF-4343-8433-3B6A0CCDAF6E}">
  <sheetPr>
    <tabColor rgb="FFFFFF00"/>
  </sheetPr>
  <dimension ref="A1:L20"/>
  <sheetViews>
    <sheetView workbookViewId="0">
      <selection activeCell="D20" sqref="D20"/>
    </sheetView>
  </sheetViews>
  <sheetFormatPr baseColWidth="10" defaultColWidth="11.5546875" defaultRowHeight="13.2" x14ac:dyDescent="0.25"/>
  <cols>
    <col min="1" max="1" width="3.5546875" style="25" customWidth="1"/>
    <col min="2" max="2" width="7.88671875" style="25" customWidth="1"/>
    <col min="3" max="3" width="11.5546875" style="25"/>
    <col min="4" max="4" width="73.109375" style="25" bestFit="1" customWidth="1"/>
    <col min="5" max="16384" width="11.5546875" style="25"/>
  </cols>
  <sheetData>
    <row r="1" spans="1:12" ht="15.6" x14ac:dyDescent="0.3">
      <c r="A1" s="192" t="s">
        <v>152</v>
      </c>
      <c r="B1" s="192"/>
      <c r="C1" s="192"/>
      <c r="D1" s="192"/>
      <c r="E1" s="104"/>
      <c r="F1" s="104"/>
      <c r="G1" s="104"/>
      <c r="H1" s="104"/>
      <c r="I1" s="105"/>
      <c r="J1" s="105"/>
      <c r="K1" s="105"/>
      <c r="L1" s="105"/>
    </row>
    <row r="2" spans="1:12" ht="12.75" customHeight="1" x14ac:dyDescent="0.3">
      <c r="A2" s="104"/>
      <c r="B2" s="104"/>
      <c r="C2" s="104"/>
      <c r="D2" s="104"/>
      <c r="E2" s="104"/>
      <c r="F2" s="104"/>
      <c r="G2" s="104"/>
      <c r="H2" s="104"/>
    </row>
    <row r="6" spans="1:12" ht="15" customHeight="1" x14ac:dyDescent="0.25"/>
    <row r="8" spans="1:12" ht="29.25" customHeight="1" x14ac:dyDescent="0.25"/>
    <row r="9" spans="1:12" ht="22.5" customHeight="1" x14ac:dyDescent="0.25"/>
    <row r="10" spans="1:12" ht="36" customHeight="1" x14ac:dyDescent="0.25"/>
    <row r="15" spans="1:12" ht="15.6" x14ac:dyDescent="0.3">
      <c r="C15" s="193" t="s">
        <v>153</v>
      </c>
      <c r="D15" s="194"/>
    </row>
    <row r="16" spans="1:12" ht="15.6" x14ac:dyDescent="0.3">
      <c r="C16" s="106"/>
      <c r="D16" s="107"/>
    </row>
    <row r="17" spans="3:4" ht="20.399999999999999" x14ac:dyDescent="0.35">
      <c r="C17" s="108">
        <v>0.25</v>
      </c>
      <c r="D17" s="109" t="s">
        <v>154</v>
      </c>
    </row>
    <row r="18" spans="3:4" ht="20.399999999999999" x14ac:dyDescent="0.35">
      <c r="C18" s="108">
        <v>0.5</v>
      </c>
      <c r="D18" s="110" t="s">
        <v>155</v>
      </c>
    </row>
    <row r="19" spans="3:4" ht="20.399999999999999" x14ac:dyDescent="0.35">
      <c r="C19" s="108">
        <v>0.75</v>
      </c>
      <c r="D19" s="111" t="s">
        <v>156</v>
      </c>
    </row>
    <row r="20" spans="3:4" ht="20.399999999999999" x14ac:dyDescent="0.35">
      <c r="C20" s="108">
        <v>1</v>
      </c>
      <c r="D20" s="112" t="s">
        <v>157</v>
      </c>
    </row>
  </sheetData>
  <mergeCells count="2">
    <mergeCell ref="A1:D1"/>
    <mergeCell ref="C15:D15"/>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2EC71-8762-4808-97D9-F963DB998148}">
  <dimension ref="B2:G13"/>
  <sheetViews>
    <sheetView showGridLines="0" workbookViewId="0">
      <pane xSplit="1" ySplit="3" topLeftCell="B4" activePane="bottomRight" state="frozen"/>
      <selection pane="topRight" activeCell="B1" sqref="B1"/>
      <selection pane="bottomLeft" activeCell="A4" sqref="A4"/>
      <selection pane="bottomRight" activeCell="F4" sqref="F4"/>
    </sheetView>
  </sheetViews>
  <sheetFormatPr baseColWidth="10" defaultRowHeight="14.4" x14ac:dyDescent="0.3"/>
  <cols>
    <col min="2" max="2" width="17.33203125" customWidth="1"/>
    <col min="3" max="3" width="24.109375" customWidth="1"/>
    <col min="4" max="4" width="20.44140625" customWidth="1"/>
    <col min="5" max="6" width="22.33203125" customWidth="1"/>
    <col min="7" max="7" width="20.33203125" customWidth="1"/>
  </cols>
  <sheetData>
    <row r="2" spans="2:7" ht="64.2" customHeight="1" x14ac:dyDescent="0.3">
      <c r="B2" s="175" t="s">
        <v>30</v>
      </c>
      <c r="C2" s="175"/>
      <c r="D2" s="175"/>
      <c r="E2" s="175"/>
      <c r="F2" s="175"/>
      <c r="G2" s="175"/>
    </row>
    <row r="3" spans="2:7" ht="40.200000000000003" customHeight="1" x14ac:dyDescent="0.3">
      <c r="B3" s="161" t="s">
        <v>31</v>
      </c>
      <c r="C3" s="161" t="s">
        <v>32</v>
      </c>
      <c r="D3" s="161" t="s">
        <v>173</v>
      </c>
      <c r="E3" s="161" t="s">
        <v>163</v>
      </c>
      <c r="F3" s="161" t="s">
        <v>164</v>
      </c>
      <c r="G3" s="161" t="s">
        <v>33</v>
      </c>
    </row>
    <row r="4" spans="2:7" ht="40.200000000000003" customHeight="1" x14ac:dyDescent="0.3">
      <c r="B4" s="153">
        <v>1</v>
      </c>
      <c r="C4" s="24"/>
      <c r="D4" s="24"/>
      <c r="E4" s="24"/>
      <c r="F4" s="24"/>
      <c r="G4" s="124"/>
    </row>
    <row r="5" spans="2:7" ht="40.200000000000003" customHeight="1" x14ac:dyDescent="0.3">
      <c r="B5" s="153">
        <v>2</v>
      </c>
      <c r="C5" s="24"/>
      <c r="D5" s="24"/>
      <c r="E5" s="24"/>
      <c r="F5" s="24"/>
      <c r="G5" s="124"/>
    </row>
    <row r="6" spans="2:7" ht="40.200000000000003" customHeight="1" x14ac:dyDescent="0.3">
      <c r="B6" s="153">
        <v>3</v>
      </c>
      <c r="C6" s="24"/>
      <c r="D6" s="24"/>
      <c r="E6" s="24"/>
      <c r="F6" s="24"/>
      <c r="G6" s="124"/>
    </row>
    <row r="7" spans="2:7" ht="40.200000000000003" customHeight="1" x14ac:dyDescent="0.3">
      <c r="B7" s="153">
        <v>4</v>
      </c>
      <c r="C7" s="24"/>
      <c r="D7" s="24"/>
      <c r="E7" s="24"/>
      <c r="F7" s="24"/>
      <c r="G7" s="124"/>
    </row>
    <row r="8" spans="2:7" ht="40.200000000000003" customHeight="1" x14ac:dyDescent="0.3">
      <c r="B8" s="153">
        <v>5</v>
      </c>
      <c r="C8" s="24"/>
      <c r="D8" s="24"/>
      <c r="E8" s="24"/>
      <c r="F8" s="24"/>
      <c r="G8" s="124"/>
    </row>
    <row r="9" spans="2:7" ht="40.200000000000003" customHeight="1" x14ac:dyDescent="0.3">
      <c r="B9" s="153">
        <v>6</v>
      </c>
      <c r="C9" s="24"/>
      <c r="D9" s="24"/>
      <c r="E9" s="24"/>
      <c r="F9" s="24"/>
      <c r="G9" s="124"/>
    </row>
    <row r="10" spans="2:7" ht="40.200000000000003" customHeight="1" x14ac:dyDescent="0.3">
      <c r="B10" s="153">
        <v>7</v>
      </c>
      <c r="C10" s="24"/>
      <c r="D10" s="24"/>
      <c r="E10" s="24"/>
      <c r="F10" s="24"/>
      <c r="G10" s="124"/>
    </row>
    <row r="11" spans="2:7" ht="40.200000000000003" customHeight="1" x14ac:dyDescent="0.3">
      <c r="B11" s="153">
        <v>8</v>
      </c>
      <c r="C11" s="24"/>
      <c r="D11" s="24"/>
      <c r="E11" s="24"/>
      <c r="F11" s="24"/>
      <c r="G11" s="124"/>
    </row>
    <row r="12" spans="2:7" ht="40.200000000000003" customHeight="1" x14ac:dyDescent="0.3">
      <c r="B12" s="153">
        <v>9</v>
      </c>
      <c r="C12" s="24"/>
      <c r="D12" s="24"/>
      <c r="E12" s="24"/>
      <c r="F12" s="24"/>
      <c r="G12" s="124"/>
    </row>
    <row r="13" spans="2:7" ht="40.200000000000003" customHeight="1" x14ac:dyDescent="0.3">
      <c r="B13" s="153">
        <v>10</v>
      </c>
      <c r="C13" s="24"/>
      <c r="D13" s="24"/>
      <c r="E13" s="24"/>
      <c r="F13" s="24"/>
      <c r="G13" s="124"/>
    </row>
  </sheetData>
  <mergeCells count="1">
    <mergeCell ref="B2:G2"/>
  </mergeCells>
  <phoneticPr fontId="52" type="noConversion"/>
  <conditionalFormatting sqref="G4:G13">
    <cfRule type="expression" dxfId="284" priority="1">
      <formula>IF(AND($G4+365&lt;TODAY(),G4&lt;&gt;""),"VRAI","FAUX")</formula>
    </cfRule>
    <cfRule type="expression" dxfId="283" priority="2">
      <formula>IF(AND($G4+365&gt;=TODAY(),G4&lt;&gt;""),"VRAI","FAUX")</formula>
    </cfRule>
  </conditionalFormatting>
  <hyperlinks>
    <hyperlink ref="B4" location="'UT1'!A1" display="'UT1'!A1" xr:uid="{D2C56441-5DB4-4DC9-969A-3107116AF895}"/>
    <hyperlink ref="B5" location="'UT2'!A1" display="'UT2'!A1" xr:uid="{DC8F9D8E-583C-401D-BE6E-36A4C63315B0}"/>
    <hyperlink ref="B6" location="'UT3'!A1" display="'UT3'!A1" xr:uid="{1CC7DC55-48B1-4DA2-A1A1-2F263236C41D}"/>
    <hyperlink ref="B7" location="'UT4'!A1" display="'UT4'!A1" xr:uid="{32840335-05DD-4DED-B5E2-7D112DD591D2}"/>
    <hyperlink ref="B8" location="'UT5'!A1" display="'UT5'!A1" xr:uid="{A139535D-54C4-49D1-BECB-871D573B23AD}"/>
    <hyperlink ref="B9" location="'UT6'!A1" display="'UT6'!A1" xr:uid="{430422ED-B76A-4D35-839B-08591F33D4F3}"/>
    <hyperlink ref="B10" location="'UT7'!A1" display="'UT7'!A1" xr:uid="{6DE179FD-CAE7-447B-B3DD-2D17FC80A726}"/>
    <hyperlink ref="B11" location="'UT8'!A1" display="'UT8'!A1" xr:uid="{8FA111A9-C316-437E-89F3-1A7BEC0BEB19}"/>
    <hyperlink ref="B12" location="'UT9'!A1" display="'UT9'!A1" xr:uid="{86556CEF-32E3-45AB-A746-CF4A32900709}"/>
    <hyperlink ref="B13" location="'UT10'!A1" display="'UT10'!A1" xr:uid="{837A69C7-7984-42F8-8807-ABE17A515CA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A1494-8E29-4222-BAEC-FD47D7B22123}">
  <sheetPr>
    <tabColor rgb="FF00B050"/>
  </sheetPr>
  <dimension ref="A1:S15"/>
  <sheetViews>
    <sheetView showGridLines="0" showZeros="0" zoomScaleNormal="100" workbookViewId="0">
      <selection activeCell="S3" sqref="S3"/>
    </sheetView>
  </sheetViews>
  <sheetFormatPr baseColWidth="10" defaultColWidth="11.5546875" defaultRowHeight="14.4" x14ac:dyDescent="0.3"/>
  <cols>
    <col min="1" max="1" width="35.88671875" style="127" customWidth="1"/>
    <col min="2" max="2" width="28.88671875" style="127" customWidth="1"/>
    <col min="3" max="3" width="31.6640625" style="127" customWidth="1"/>
    <col min="4" max="4" width="17.33203125" style="127" customWidth="1"/>
    <col min="5" max="5" width="16.6640625" style="127" customWidth="1"/>
    <col min="6" max="6" width="48.33203125" style="127" customWidth="1"/>
    <col min="7" max="7" width="22.6640625" style="127" customWidth="1"/>
    <col min="8" max="8" width="11.5546875" style="127"/>
    <col min="9" max="9" width="30.33203125" style="127" customWidth="1"/>
    <col min="10" max="10" width="34.6640625" style="127" customWidth="1"/>
    <col min="11" max="11" width="28.33203125" style="127" customWidth="1"/>
    <col min="12" max="12" width="23.109375" style="127" customWidth="1"/>
    <col min="13" max="13" width="35.33203125" style="127" customWidth="1"/>
    <col min="14" max="14" width="20.33203125" style="127" customWidth="1"/>
    <col min="15" max="15" width="11.5546875" style="127"/>
    <col min="16" max="16" width="40.44140625" style="127" customWidth="1"/>
    <col min="17" max="17" width="19" style="127" customWidth="1"/>
    <col min="18" max="18" width="27.33203125" style="127" customWidth="1"/>
    <col min="19" max="19" width="20.109375" style="127" customWidth="1"/>
    <col min="20" max="16384" width="11.5546875" style="127"/>
  </cols>
  <sheetData>
    <row r="1" spans="1:19" ht="40.200000000000003" customHeight="1" x14ac:dyDescent="0.3">
      <c r="A1" s="145">
        <f>'UNITES DE TRAVAIL'!G4</f>
        <v>0</v>
      </c>
      <c r="B1" s="155" t="str">
        <f>'UNITES DE TRAVAIL'!E4&amp;" Hommes"</f>
        <v xml:space="preserve"> Hommes</v>
      </c>
      <c r="D1" s="177" t="str">
        <f>IF('UNITES DE TRAVAIL'!C4="","","Unité de travail N°1: "&amp;'UNITES DE TRAVAIL'!C4)</f>
        <v/>
      </c>
      <c r="E1" s="177"/>
      <c r="F1" s="177"/>
      <c r="G1" s="177"/>
      <c r="H1" s="177"/>
      <c r="I1" s="177"/>
      <c r="J1" s="176" t="s">
        <v>53</v>
      </c>
      <c r="K1" s="176"/>
      <c r="L1" s="176"/>
      <c r="M1" s="176"/>
      <c r="N1" s="176"/>
      <c r="O1" s="176"/>
      <c r="P1" s="176"/>
      <c r="Q1" s="176"/>
      <c r="R1" s="176"/>
      <c r="S1" s="176"/>
    </row>
    <row r="2" spans="1:19" ht="45.6" customHeight="1" x14ac:dyDescent="0.3">
      <c r="A2" s="144" t="str">
        <f>IF('UNITES DE TRAVAIL'!D4="","","Nombre de salariés : "&amp;'UNITES DE TRAVAIL'!D4)</f>
        <v/>
      </c>
      <c r="B2" s="155" t="str">
        <f>'UNITES DE TRAVAIL'!F4&amp;" Femmes"</f>
        <v xml:space="preserve"> Femmes</v>
      </c>
      <c r="D2" s="177"/>
      <c r="E2" s="177"/>
      <c r="F2" s="177"/>
      <c r="G2" s="177"/>
      <c r="H2" s="177"/>
      <c r="I2" s="177"/>
      <c r="J2" s="176"/>
      <c r="K2" s="176"/>
      <c r="L2" s="176"/>
      <c r="M2" s="176"/>
      <c r="N2" s="176"/>
      <c r="O2" s="176"/>
      <c r="P2" s="176"/>
      <c r="Q2" s="176"/>
      <c r="R2" s="176"/>
      <c r="S2" s="176"/>
    </row>
    <row r="3" spans="1:19" ht="102.6" customHeight="1" x14ac:dyDescent="0.3">
      <c r="A3" s="128" t="s">
        <v>34</v>
      </c>
      <c r="B3" s="129" t="s">
        <v>35</v>
      </c>
      <c r="C3" s="130" t="s">
        <v>36</v>
      </c>
      <c r="D3" s="131" t="s">
        <v>37</v>
      </c>
      <c r="E3" s="132" t="s">
        <v>38</v>
      </c>
      <c r="F3" s="133" t="s">
        <v>39</v>
      </c>
      <c r="G3" s="134" t="s">
        <v>40</v>
      </c>
      <c r="H3" s="135" t="s">
        <v>41</v>
      </c>
      <c r="I3" s="136" t="s">
        <v>42</v>
      </c>
      <c r="J3" s="133" t="s">
        <v>43</v>
      </c>
      <c r="K3" s="195" t="s">
        <v>44</v>
      </c>
      <c r="L3" s="195" t="s">
        <v>45</v>
      </c>
      <c r="M3" s="195" t="s">
        <v>46</v>
      </c>
      <c r="N3" s="195" t="s">
        <v>47</v>
      </c>
      <c r="O3" s="195" t="s">
        <v>48</v>
      </c>
      <c r="P3" s="195" t="s">
        <v>49</v>
      </c>
      <c r="Q3" s="195" t="s">
        <v>50</v>
      </c>
      <c r="R3" s="137" t="s">
        <v>51</v>
      </c>
      <c r="S3" s="138" t="s">
        <v>52</v>
      </c>
    </row>
    <row r="4" spans="1:19" ht="55.2" customHeight="1" x14ac:dyDescent="0.3">
      <c r="A4" s="139"/>
      <c r="B4" s="140"/>
      <c r="C4" s="125" t="str">
        <f t="shared" ref="C4:C15" si="0">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f>
        <v>Non concerné</v>
      </c>
      <c r="D4" s="141"/>
      <c r="E4" s="141"/>
      <c r="F4" s="139"/>
      <c r="G4" s="141"/>
      <c r="H4" s="122">
        <f t="shared" ref="H4:H15" si="1">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f>
        <v>0</v>
      </c>
      <c r="I4" s="123" t="str">
        <f t="shared" ref="I4:I15" si="2">IF(OR(D4="",E4=""),"",IF(H4&lt;40,"PRIORITE 3",IF(H4&gt;=90,"PRIORITE 1","PRIORITE 2")))</f>
        <v/>
      </c>
      <c r="J4" s="139"/>
      <c r="K4" s="139"/>
      <c r="L4" s="139"/>
      <c r="M4" s="139"/>
      <c r="N4" s="139"/>
      <c r="O4" s="139"/>
      <c r="P4" s="139"/>
      <c r="Q4" s="139"/>
      <c r="R4" s="139"/>
      <c r="S4" s="139"/>
    </row>
    <row r="5" spans="1:19" ht="40.200000000000003" customHeight="1" x14ac:dyDescent="0.3">
      <c r="A5" s="139"/>
      <c r="B5" s="140"/>
      <c r="C5" s="125" t="str">
        <f>IF(B5="Agents biologiques","Si les agents appartiennent à la catégorie 3 ou 4",IF(B5="Agents chimiques","Si salariés exposés à l'Amiante, au Plomb ou à des produits CMR",IF(B5="Rayonnements ionisants","Catégorie A ou B",IF(B5="Risque hyperbare","A déclarer",IF(B5="Chute de hauteur","Si montage / démontage d'échaffaudage",IF(B5="Manutention manuelle","Si port régulier de charges de plus de 55 kg",IF(B5="Risque electrique","Si habilitation électrique nécessaire",IF(B5="Horaires atypiques","En cas de travail régulier de nuit",IF(B5="Manutention mecanique","Si une autorisation de conduite est requise","Non concerné")))))))))</f>
        <v>Non concerné</v>
      </c>
      <c r="D5" s="141"/>
      <c r="E5" s="141"/>
      <c r="F5" s="139"/>
      <c r="G5" s="141"/>
      <c r="H5" s="122">
        <f t="shared" si="1"/>
        <v>0</v>
      </c>
      <c r="I5" s="123" t="str">
        <f t="shared" si="2"/>
        <v/>
      </c>
      <c r="J5" s="139"/>
      <c r="K5" s="139"/>
      <c r="L5" s="139"/>
      <c r="M5" s="139"/>
      <c r="N5" s="139"/>
      <c r="O5" s="139"/>
      <c r="P5" s="139"/>
      <c r="Q5" s="139"/>
      <c r="R5" s="139"/>
      <c r="S5" s="139"/>
    </row>
    <row r="6" spans="1:19" ht="40.200000000000003" customHeight="1" x14ac:dyDescent="0.3">
      <c r="A6" s="139"/>
      <c r="B6" s="140"/>
      <c r="C6" s="125" t="str">
        <f t="shared" si="0"/>
        <v>Non concerné</v>
      </c>
      <c r="D6" s="141"/>
      <c r="E6" s="141"/>
      <c r="F6" s="139"/>
      <c r="G6" s="141"/>
      <c r="H6" s="122">
        <f t="shared" si="1"/>
        <v>0</v>
      </c>
      <c r="I6" s="123" t="str">
        <f>IF(OR(D6="",E6=""),"",IF(H6&lt;40,"PRIORITE 3",IF(H6&gt;=90,"PRIORITE 1","PRIORITE 2")))</f>
        <v/>
      </c>
      <c r="J6" s="139"/>
      <c r="K6" s="139"/>
      <c r="L6" s="139"/>
      <c r="M6" s="139"/>
      <c r="N6" s="139"/>
      <c r="O6" s="139"/>
      <c r="P6" s="139"/>
      <c r="Q6" s="139"/>
      <c r="R6" s="139"/>
      <c r="S6" s="139"/>
    </row>
    <row r="7" spans="1:19" ht="40.200000000000003" customHeight="1" x14ac:dyDescent="0.3">
      <c r="A7" s="139"/>
      <c r="B7" s="140"/>
      <c r="C7" s="125" t="str">
        <f t="shared" si="0"/>
        <v>Non concerné</v>
      </c>
      <c r="D7" s="141"/>
      <c r="E7" s="141"/>
      <c r="F7" s="139"/>
      <c r="G7" s="141"/>
      <c r="H7" s="122">
        <f>IF(G7="",(EXACT(D7,"FAIBLE")*10+EXACT(D7,"MOYENNE")*20+EXACT(D7,"IMPORTANTE")*40+EXACT(D7,"TRES IMPORTANTE")*80)*(EXACT(E7,"FAIBLE")*1+EXACT(E7,"MOYENNE")*2+EXACT(E7,"IMPORTANTE")*3+EXACT(E7,"TRES IMPORTANTE")*4),(EXACT(D7,"FAIBLE")*10+EXACT(D7,"MOYENNE")*20+EXACT(D7,"IMPORTANTE")*40+EXACT(D7,"TRES IMPORTANTE")*80)*(EXACT(E7,"FAIBLE")*1+EXACT(E7,"MOYENNE")*2+EXACT(E7,"IMPORTANTE")*3+EXACT(E7,"TRES IMPORTANTE")*4)*(EXACT(G7,"Très efficaces, moyens très reconnus et conseillés")*0.25+EXACT(G7,"Efficaces, moyens suffisamments efficaces par rapport au risque")*0.5+EXACT(G7,"Peu efficaces, moyens devant être amèliorés ou renforcés")*0.75+EXACT(G7,"Inexistants ou quasi-inexsitants")*1))</f>
        <v>0</v>
      </c>
      <c r="I7" s="123" t="str">
        <f>IF(OR(D7="",E7=""),"",IF(H7&lt;40,"PRIORITE 3",IF(H7&gt;=90,"PRIORITE 1","PRIORITE 2")))</f>
        <v/>
      </c>
      <c r="J7" s="139"/>
      <c r="K7" s="139"/>
      <c r="L7" s="139"/>
      <c r="M7" s="139"/>
      <c r="N7" s="139"/>
      <c r="O7" s="139"/>
      <c r="P7" s="139"/>
      <c r="Q7" s="139"/>
      <c r="R7" s="139"/>
      <c r="S7" s="139"/>
    </row>
    <row r="8" spans="1:19" ht="40.200000000000003" customHeight="1" x14ac:dyDescent="0.3">
      <c r="A8" s="139"/>
      <c r="B8" s="140"/>
      <c r="C8" s="125" t="str">
        <f t="shared" si="0"/>
        <v>Non concerné</v>
      </c>
      <c r="D8" s="141"/>
      <c r="E8" s="141"/>
      <c r="F8" s="139"/>
      <c r="G8" s="141"/>
      <c r="H8" s="122">
        <f t="shared" si="1"/>
        <v>0</v>
      </c>
      <c r="I8" s="123" t="str">
        <f t="shared" si="2"/>
        <v/>
      </c>
      <c r="J8" s="139"/>
      <c r="K8" s="139"/>
      <c r="L8" s="139"/>
      <c r="M8" s="139"/>
      <c r="N8" s="139"/>
      <c r="O8" s="139"/>
      <c r="P8" s="139"/>
      <c r="Q8" s="139"/>
      <c r="R8" s="139"/>
      <c r="S8" s="139"/>
    </row>
    <row r="9" spans="1:19" ht="40.200000000000003" customHeight="1" x14ac:dyDescent="0.3">
      <c r="A9" s="139"/>
      <c r="B9" s="140"/>
      <c r="C9" s="125" t="str">
        <f t="shared" si="0"/>
        <v>Non concerné</v>
      </c>
      <c r="D9" s="141"/>
      <c r="E9" s="141"/>
      <c r="F9" s="139"/>
      <c r="G9" s="141"/>
      <c r="H9" s="122">
        <f t="shared" si="1"/>
        <v>0</v>
      </c>
      <c r="I9" s="123" t="str">
        <f t="shared" si="2"/>
        <v/>
      </c>
      <c r="J9" s="139"/>
      <c r="K9" s="139"/>
      <c r="L9" s="139"/>
      <c r="M9" s="139"/>
      <c r="N9" s="139"/>
      <c r="O9" s="139"/>
      <c r="P9" s="139"/>
      <c r="Q9" s="139"/>
      <c r="R9" s="139"/>
      <c r="S9" s="139"/>
    </row>
    <row r="10" spans="1:19" ht="40.200000000000003" customHeight="1" x14ac:dyDescent="0.3">
      <c r="A10" s="139"/>
      <c r="B10" s="140"/>
      <c r="C10" s="125" t="str">
        <f t="shared" si="0"/>
        <v>Non concerné</v>
      </c>
      <c r="D10" s="141"/>
      <c r="E10" s="141"/>
      <c r="F10" s="139"/>
      <c r="G10" s="141"/>
      <c r="H10" s="122">
        <f t="shared" si="1"/>
        <v>0</v>
      </c>
      <c r="I10" s="123" t="str">
        <f t="shared" si="2"/>
        <v/>
      </c>
      <c r="J10" s="139"/>
      <c r="K10" s="139"/>
      <c r="L10" s="139"/>
      <c r="M10" s="139"/>
      <c r="N10" s="139"/>
      <c r="O10" s="139"/>
      <c r="P10" s="139"/>
      <c r="Q10" s="139"/>
      <c r="R10" s="139"/>
      <c r="S10" s="139"/>
    </row>
    <row r="11" spans="1:19" ht="40.200000000000003" customHeight="1" x14ac:dyDescent="0.3">
      <c r="A11" s="139"/>
      <c r="B11" s="140"/>
      <c r="C11" s="125" t="str">
        <f t="shared" si="0"/>
        <v>Non concerné</v>
      </c>
      <c r="D11" s="141"/>
      <c r="E11" s="141"/>
      <c r="F11" s="139"/>
      <c r="G11" s="141"/>
      <c r="H11" s="122">
        <f t="shared" si="1"/>
        <v>0</v>
      </c>
      <c r="I11" s="123" t="str">
        <f t="shared" si="2"/>
        <v/>
      </c>
      <c r="J11" s="139"/>
      <c r="K11" s="139"/>
      <c r="L11" s="139"/>
      <c r="M11" s="139"/>
      <c r="N11" s="139"/>
      <c r="O11" s="139"/>
      <c r="P11" s="139"/>
      <c r="Q11" s="139"/>
      <c r="R11" s="139"/>
      <c r="S11" s="139"/>
    </row>
    <row r="12" spans="1:19" ht="40.200000000000003" customHeight="1" x14ac:dyDescent="0.3">
      <c r="A12" s="139"/>
      <c r="B12" s="140"/>
      <c r="C12" s="125" t="str">
        <f t="shared" si="0"/>
        <v>Non concerné</v>
      </c>
      <c r="D12" s="141"/>
      <c r="E12" s="141"/>
      <c r="F12" s="139"/>
      <c r="G12" s="141"/>
      <c r="H12" s="122">
        <f t="shared" si="1"/>
        <v>0</v>
      </c>
      <c r="I12" s="123" t="str">
        <f t="shared" si="2"/>
        <v/>
      </c>
      <c r="J12" s="139"/>
      <c r="K12" s="139"/>
      <c r="L12" s="139"/>
      <c r="M12" s="139"/>
      <c r="N12" s="139"/>
      <c r="O12" s="139"/>
      <c r="P12" s="139"/>
      <c r="Q12" s="139"/>
      <c r="R12" s="139"/>
      <c r="S12" s="139"/>
    </row>
    <row r="13" spans="1:19" ht="40.200000000000003" customHeight="1" x14ac:dyDescent="0.3">
      <c r="A13" s="139"/>
      <c r="B13" s="140"/>
      <c r="C13" s="125" t="str">
        <f t="shared" si="0"/>
        <v>Non concerné</v>
      </c>
      <c r="D13" s="141"/>
      <c r="E13" s="141"/>
      <c r="F13" s="139"/>
      <c r="G13" s="141"/>
      <c r="H13" s="122">
        <f t="shared" si="1"/>
        <v>0</v>
      </c>
      <c r="I13" s="123" t="str">
        <f t="shared" si="2"/>
        <v/>
      </c>
      <c r="J13" s="139"/>
      <c r="K13" s="139"/>
      <c r="L13" s="139"/>
      <c r="M13" s="139"/>
      <c r="N13" s="139"/>
      <c r="O13" s="139"/>
      <c r="P13" s="139"/>
      <c r="Q13" s="139"/>
      <c r="R13" s="139"/>
      <c r="S13" s="139"/>
    </row>
    <row r="14" spans="1:19" ht="18" x14ac:dyDescent="0.3">
      <c r="A14" s="139"/>
      <c r="B14" s="140"/>
      <c r="C14" s="125" t="str">
        <f t="shared" si="0"/>
        <v>Non concerné</v>
      </c>
      <c r="D14" s="141"/>
      <c r="E14" s="141"/>
      <c r="F14" s="139"/>
      <c r="G14" s="141"/>
      <c r="H14" s="122">
        <f t="shared" si="1"/>
        <v>0</v>
      </c>
      <c r="I14" s="123" t="str">
        <f t="shared" si="2"/>
        <v/>
      </c>
      <c r="J14" s="139"/>
      <c r="K14" s="139"/>
      <c r="L14" s="139"/>
      <c r="M14" s="139"/>
      <c r="N14" s="139"/>
      <c r="O14" s="139"/>
      <c r="P14" s="139"/>
      <c r="Q14" s="139"/>
      <c r="R14" s="139"/>
      <c r="S14" s="139"/>
    </row>
    <row r="15" spans="1:19" ht="18" x14ac:dyDescent="0.3">
      <c r="A15" s="139"/>
      <c r="B15" s="140"/>
      <c r="C15" s="125" t="str">
        <f t="shared" si="0"/>
        <v>Non concerné</v>
      </c>
      <c r="D15" s="141"/>
      <c r="E15" s="141"/>
      <c r="F15" s="139"/>
      <c r="G15" s="141"/>
      <c r="H15" s="122">
        <f t="shared" si="1"/>
        <v>0</v>
      </c>
      <c r="I15" s="123" t="str">
        <f t="shared" si="2"/>
        <v/>
      </c>
      <c r="J15" s="139"/>
      <c r="K15" s="139"/>
      <c r="L15" s="139"/>
      <c r="M15" s="139"/>
      <c r="N15" s="139"/>
      <c r="O15" s="139"/>
      <c r="P15" s="139"/>
      <c r="Q15" s="139"/>
      <c r="R15" s="139"/>
      <c r="S15" s="139"/>
    </row>
  </sheetData>
  <sheetProtection formatCells="0" formatColumns="0" formatRows="0" insertColumns="0" insertRows="0" insertHyperlinks="0" deleteColumns="0" deleteRows="0" selectLockedCells="1" sort="0" autoFilter="0" pivotTables="0"/>
  <protectedRanges>
    <protectedRange sqref="K3:S3" name="Plage4_1_1_1"/>
    <protectedRange sqref="J3" name="Plage4_1_2"/>
    <protectedRange sqref="A3:G3" name="Plage2_1_1"/>
  </protectedRanges>
  <mergeCells count="2">
    <mergeCell ref="J1:S2"/>
    <mergeCell ref="D1:I2"/>
  </mergeCells>
  <conditionalFormatting sqref="I4:I15">
    <cfRule type="containsText" dxfId="282" priority="1" operator="containsText" text="3">
      <formula>NOT(ISERROR(SEARCH("3",I4)))</formula>
    </cfRule>
    <cfRule type="containsText" dxfId="281" priority="2" operator="containsText" text="2">
      <formula>NOT(ISERROR(SEARCH("2",I4)))</formula>
    </cfRule>
    <cfRule type="containsText" dxfId="280" priority="3" operator="containsText" text="1">
      <formula>NOT(ISERROR(SEARCH("1",I4)))</formula>
    </cfRule>
  </conditionalFormatting>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ED587784-0B83-4BFB-AAE2-07C6B1443099}">
          <x14:formula1>
            <xm:f>'annexe 2 ECHELLES DE COTATION'!$B$4:$B$7</xm:f>
          </x14:formula1>
          <xm:sqref>D4:D15</xm:sqref>
        </x14:dataValidation>
        <x14:dataValidation type="list" allowBlank="1" showInputMessage="1" showErrorMessage="1" xr:uid="{6FF826C2-A6C5-4029-AA27-871559077ED3}">
          <x14:formula1>
            <xm:f>'annexe 2 ECHELLES DE COTATION'!$B$10:$B$13</xm:f>
          </x14:formula1>
          <xm:sqref>E4:E15</xm:sqref>
        </x14:dataValidation>
        <x14:dataValidation type="list" allowBlank="1" showInputMessage="1" showErrorMessage="1" xr:uid="{56A128C6-8ED8-407A-B8FA-63FDC0073E7D}">
          <x14:formula1>
            <xm:f>'annexe 3 MAITRISE DU RISQUE'!$D$17:$D$20</xm:f>
          </x14:formula1>
          <xm:sqref>G4:G15</xm:sqref>
        </x14:dataValidation>
        <x14:dataValidation type="list" allowBlank="1" showInputMessage="1" showErrorMessage="1" xr:uid="{2FA88595-BE59-474A-BD93-00B11632E89B}">
          <x14:formula1>
            <xm:f>'annexe 2 ECHELLES DE COTATION'!$A$49:$A$53</xm:f>
          </x14:formula1>
          <xm:sqref>R4:R15</xm:sqref>
        </x14:dataValidation>
        <x14:dataValidation type="list" allowBlank="1" showInputMessage="1" showErrorMessage="1" xr:uid="{702018CE-204A-4853-8935-A1C13306518E}">
          <x14:formula1>
            <xm:f>'Annexe 1 classe de risque'!$A$2:$A$32</xm:f>
          </x14:formula1>
          <xm:sqref>B3</xm:sqref>
        </x14:dataValidation>
        <x14:dataValidation type="list" allowBlank="1" showInputMessage="1" showErrorMessage="1" xr:uid="{70588EA0-4C20-418E-908F-6AF33460E1B5}">
          <x14:formula1>
            <xm:f>'Annexe 1 classe de risque'!$A$2:$A$38</xm:f>
          </x14:formula1>
          <xm:sqref>B4:B15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34B94-A5BC-4220-8B2D-1AC266EBA5B1}">
  <sheetPr>
    <tabColor rgb="FF00B050"/>
  </sheetPr>
  <dimension ref="A1:S16"/>
  <sheetViews>
    <sheetView showZeros="0" workbookViewId="0">
      <selection activeCell="K3" sqref="K3:Q3"/>
    </sheetView>
  </sheetViews>
  <sheetFormatPr baseColWidth="10" defaultColWidth="11.5546875" defaultRowHeight="14.4" x14ac:dyDescent="0.3"/>
  <cols>
    <col min="1" max="1" width="35.88671875" style="127" customWidth="1"/>
    <col min="2" max="2" width="28.88671875" style="127" customWidth="1"/>
    <col min="3" max="3" width="33.6640625" style="113" customWidth="1"/>
    <col min="4" max="4" width="17.33203125" style="113" customWidth="1"/>
    <col min="5" max="5" width="16.6640625" style="113" customWidth="1"/>
    <col min="6" max="6" width="48.33203125" style="113" customWidth="1"/>
    <col min="7" max="7" width="18.6640625" style="113" customWidth="1"/>
    <col min="8" max="8" width="11.5546875" style="113"/>
    <col min="9" max="9" width="30.33203125" style="113" customWidth="1"/>
    <col min="10" max="10" width="34.6640625" style="113" customWidth="1"/>
    <col min="11" max="11" width="32.6640625" style="113" customWidth="1"/>
    <col min="12" max="12" width="27" style="113" customWidth="1"/>
    <col min="13" max="13" width="35.33203125" style="113" customWidth="1"/>
    <col min="14" max="14" width="20.33203125" style="113" customWidth="1"/>
    <col min="15" max="15" width="11.5546875" style="113"/>
    <col min="16" max="16" width="40.44140625" style="113" customWidth="1"/>
    <col min="17" max="17" width="19" style="113" customWidth="1"/>
    <col min="18" max="18" width="27.33203125" style="113" customWidth="1"/>
    <col min="19" max="19" width="20.109375" style="113" customWidth="1"/>
    <col min="20" max="16384" width="11.5546875" style="113"/>
  </cols>
  <sheetData>
    <row r="1" spans="1:19" ht="40.200000000000003" customHeight="1" x14ac:dyDescent="0.3">
      <c r="A1" s="145">
        <f>'UNITES DE TRAVAIL'!G5</f>
        <v>0</v>
      </c>
      <c r="B1" s="155" t="str">
        <f>'UNITES DE TRAVAIL'!E5&amp;" Hommes"</f>
        <v xml:space="preserve"> Hommes</v>
      </c>
      <c r="D1" s="177" t="str">
        <f>IF('UNITES DE TRAVAIL'!C5="","","Unité de travail N°2: "&amp;'UNITES DE TRAVAIL'!C5)</f>
        <v/>
      </c>
      <c r="E1" s="177"/>
      <c r="F1" s="177"/>
      <c r="G1" s="177"/>
      <c r="H1" s="177"/>
      <c r="I1" s="177"/>
      <c r="J1" s="176" t="s">
        <v>53</v>
      </c>
      <c r="K1" s="176"/>
      <c r="L1" s="176"/>
      <c r="M1" s="176"/>
      <c r="N1" s="176"/>
      <c r="O1" s="176"/>
      <c r="P1" s="176"/>
      <c r="Q1" s="176"/>
      <c r="R1" s="176"/>
      <c r="S1" s="176"/>
    </row>
    <row r="2" spans="1:19" ht="45.6" customHeight="1" x14ac:dyDescent="0.3">
      <c r="A2" s="144" t="str">
        <f>IF('UNITES DE TRAVAIL'!D5="","","Nombre de salariés : "&amp;'UNITES DE TRAVAIL'!D5)</f>
        <v/>
      </c>
      <c r="B2" s="155" t="str">
        <f>'UNITES DE TRAVAIL'!F5&amp;" Femmes"</f>
        <v xml:space="preserve"> Femmes</v>
      </c>
      <c r="D2" s="177"/>
      <c r="E2" s="177"/>
      <c r="F2" s="177"/>
      <c r="G2" s="177"/>
      <c r="H2" s="177"/>
      <c r="I2" s="177"/>
      <c r="J2" s="176"/>
      <c r="K2" s="176"/>
      <c r="L2" s="176"/>
      <c r="M2" s="176"/>
      <c r="N2" s="176"/>
      <c r="O2" s="176"/>
      <c r="P2" s="176"/>
      <c r="Q2" s="176"/>
      <c r="R2" s="176"/>
      <c r="S2" s="176"/>
    </row>
    <row r="3" spans="1:19" ht="102.6" customHeight="1" x14ac:dyDescent="0.3">
      <c r="A3" s="128" t="s">
        <v>34</v>
      </c>
      <c r="B3" s="129" t="s">
        <v>35</v>
      </c>
      <c r="C3" s="117" t="s">
        <v>36</v>
      </c>
      <c r="D3" s="126" t="s">
        <v>37</v>
      </c>
      <c r="E3" s="118" t="s">
        <v>38</v>
      </c>
      <c r="F3" s="119" t="s">
        <v>39</v>
      </c>
      <c r="G3" s="118" t="s">
        <v>40</v>
      </c>
      <c r="H3" s="120" t="s">
        <v>41</v>
      </c>
      <c r="I3" s="121" t="s">
        <v>42</v>
      </c>
      <c r="J3" s="133" t="s">
        <v>43</v>
      </c>
      <c r="K3" s="195" t="s">
        <v>44</v>
      </c>
      <c r="L3" s="195" t="s">
        <v>45</v>
      </c>
      <c r="M3" s="195" t="s">
        <v>46</v>
      </c>
      <c r="N3" s="195" t="s">
        <v>47</v>
      </c>
      <c r="O3" s="195" t="s">
        <v>48</v>
      </c>
      <c r="P3" s="195" t="s">
        <v>49</v>
      </c>
      <c r="Q3" s="195" t="s">
        <v>50</v>
      </c>
      <c r="R3" s="137" t="s">
        <v>51</v>
      </c>
      <c r="S3" s="138" t="s">
        <v>52</v>
      </c>
    </row>
    <row r="4" spans="1:19" ht="40.200000000000003" customHeight="1" x14ac:dyDescent="0.3">
      <c r="A4" s="139"/>
      <c r="B4" s="140"/>
      <c r="C4" s="125" t="str">
        <f t="shared" ref="C4:C15" si="0">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f>
        <v>Non concerné</v>
      </c>
      <c r="D4" s="141"/>
      <c r="E4" s="141"/>
      <c r="F4" s="139"/>
      <c r="G4" s="141"/>
      <c r="H4" s="122">
        <f t="shared" ref="H4:H15" si="1">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f>
        <v>0</v>
      </c>
      <c r="I4" s="123" t="str">
        <f t="shared" ref="I4:I15" si="2">IF(OR(D4="",E4=""),"",IF(H4&lt;40,"PRIORITE 3",IF(H4&gt;=90,"PRIORITE 1","PRIORITE 2")))</f>
        <v/>
      </c>
      <c r="J4" s="139"/>
      <c r="K4" s="139"/>
      <c r="L4" s="139"/>
      <c r="M4" s="139"/>
      <c r="N4" s="139"/>
      <c r="O4" s="139"/>
      <c r="P4" s="139"/>
      <c r="Q4" s="139"/>
      <c r="R4" s="139"/>
      <c r="S4" s="139"/>
    </row>
    <row r="5" spans="1:19" ht="40.200000000000003" customHeight="1" x14ac:dyDescent="0.3">
      <c r="A5" s="139"/>
      <c r="B5" s="140"/>
      <c r="C5" s="125" t="str">
        <f t="shared" si="0"/>
        <v>Non concerné</v>
      </c>
      <c r="D5" s="141"/>
      <c r="E5" s="141"/>
      <c r="F5" s="139"/>
      <c r="G5" s="141"/>
      <c r="H5" s="122">
        <f t="shared" si="1"/>
        <v>0</v>
      </c>
      <c r="I5" s="123" t="str">
        <f t="shared" si="2"/>
        <v/>
      </c>
      <c r="J5" s="139"/>
      <c r="K5" s="139"/>
      <c r="L5" s="139"/>
      <c r="M5" s="139"/>
      <c r="N5" s="139"/>
      <c r="O5" s="139"/>
      <c r="P5" s="139"/>
      <c r="Q5" s="139"/>
      <c r="R5" s="139"/>
      <c r="S5" s="139"/>
    </row>
    <row r="6" spans="1:19" ht="40.200000000000003" customHeight="1" x14ac:dyDescent="0.3">
      <c r="A6" s="139"/>
      <c r="B6" s="140"/>
      <c r="C6" s="125" t="str">
        <f t="shared" si="0"/>
        <v>Non concerné</v>
      </c>
      <c r="D6" s="141"/>
      <c r="E6" s="141"/>
      <c r="F6" s="139"/>
      <c r="G6" s="141"/>
      <c r="H6" s="122">
        <f t="shared" si="1"/>
        <v>0</v>
      </c>
      <c r="I6" s="123" t="str">
        <f>IF(OR(D6="",E6=""),"",IF(H6&lt;40,"PRIORITE 3",IF(H6&gt;=90,"PRIORITE 1","PRIORITE 2")))</f>
        <v/>
      </c>
      <c r="J6" s="139"/>
      <c r="K6" s="139"/>
      <c r="L6" s="139"/>
      <c r="M6" s="139"/>
      <c r="N6" s="139"/>
      <c r="O6" s="139"/>
      <c r="P6" s="139"/>
      <c r="Q6" s="139"/>
      <c r="R6" s="139"/>
      <c r="S6" s="139"/>
    </row>
    <row r="7" spans="1:19" ht="40.200000000000003" customHeight="1" x14ac:dyDescent="0.3">
      <c r="A7" s="139"/>
      <c r="B7" s="140"/>
      <c r="C7" s="125" t="str">
        <f t="shared" si="0"/>
        <v>Non concerné</v>
      </c>
      <c r="D7" s="141"/>
      <c r="E7" s="141"/>
      <c r="F7" s="139"/>
      <c r="G7" s="141"/>
      <c r="H7" s="122">
        <f>IF(G7="",(EXACT(D7,"FAIBLE")*10+EXACT(D7,"MOYENNE")*20+EXACT(D7,"IMPORTANTE")*40+EXACT(D7,"TRES IMPORTANTE")*80)*(EXACT(E7,"FAIBLE")*1+EXACT(E7,"MOYENNE")*2+EXACT(E7,"IMPORTANTE")*3+EXACT(E7,"TRES IMPORTANTE")*4),(EXACT(D7,"FAIBLE")*10+EXACT(D7,"MOYENNE")*20+EXACT(D7,"IMPORTANTE")*40+EXACT(D7,"TRES IMPORTANTE")*80)*(EXACT(E7,"FAIBLE")*1+EXACT(E7,"MOYENNE")*2+EXACT(E7,"IMPORTANTE")*3+EXACT(E7,"TRES IMPORTANTE")*4)*(EXACT(G7,"Très efficaces, moyens très reconnus et conseillés")*0.25+EXACT(G7,"Efficaces, moyens suffisamments efficaces par rapport au risque")*0.5+EXACT(G7,"Peu efficaces, moyens devant être amèliorés ou renforcés")*0.75+EXACT(G7,"Inexistants ou quasi-inexsitants")*1))</f>
        <v>0</v>
      </c>
      <c r="I7" s="123" t="str">
        <f>IF(OR(D7="",E7=""),"",IF(H7&lt;40,"PRIORITE 3",IF(H7&gt;=90,"PRIORITE 1","PRIORITE 2")))</f>
        <v/>
      </c>
      <c r="J7" s="139"/>
      <c r="K7" s="139"/>
      <c r="L7" s="139"/>
      <c r="M7" s="139"/>
      <c r="N7" s="139"/>
      <c r="O7" s="139"/>
      <c r="P7" s="139"/>
      <c r="Q7" s="139"/>
      <c r="R7" s="139"/>
      <c r="S7" s="139"/>
    </row>
    <row r="8" spans="1:19" ht="40.200000000000003" customHeight="1" x14ac:dyDescent="0.3">
      <c r="A8" s="139"/>
      <c r="B8" s="140"/>
      <c r="C8" s="125" t="str">
        <f t="shared" si="0"/>
        <v>Non concerné</v>
      </c>
      <c r="D8" s="141"/>
      <c r="E8" s="141"/>
      <c r="F8" s="139"/>
      <c r="G8" s="141"/>
      <c r="H8" s="122">
        <f t="shared" si="1"/>
        <v>0</v>
      </c>
      <c r="I8" s="123" t="str">
        <f t="shared" si="2"/>
        <v/>
      </c>
      <c r="J8" s="139"/>
      <c r="K8" s="139"/>
      <c r="L8" s="139"/>
      <c r="M8" s="139"/>
      <c r="N8" s="139"/>
      <c r="O8" s="139"/>
      <c r="P8" s="139"/>
      <c r="Q8" s="139"/>
      <c r="R8" s="139"/>
      <c r="S8" s="139"/>
    </row>
    <row r="9" spans="1:19" ht="40.200000000000003" customHeight="1" x14ac:dyDescent="0.3">
      <c r="A9" s="139"/>
      <c r="B9" s="140"/>
      <c r="C9" s="125" t="str">
        <f t="shared" si="0"/>
        <v>Non concerné</v>
      </c>
      <c r="D9" s="141"/>
      <c r="E9" s="141"/>
      <c r="F9" s="139"/>
      <c r="G9" s="141"/>
      <c r="H9" s="122">
        <f t="shared" si="1"/>
        <v>0</v>
      </c>
      <c r="I9" s="123" t="str">
        <f t="shared" si="2"/>
        <v/>
      </c>
      <c r="J9" s="139"/>
      <c r="K9" s="139"/>
      <c r="L9" s="139"/>
      <c r="M9" s="139"/>
      <c r="N9" s="139"/>
      <c r="O9" s="139"/>
      <c r="P9" s="139"/>
      <c r="Q9" s="139"/>
      <c r="R9" s="139"/>
      <c r="S9" s="139"/>
    </row>
    <row r="10" spans="1:19" ht="40.200000000000003" customHeight="1" x14ac:dyDescent="0.3">
      <c r="A10" s="139"/>
      <c r="B10" s="140"/>
      <c r="C10" s="125" t="str">
        <f t="shared" si="0"/>
        <v>Non concerné</v>
      </c>
      <c r="D10" s="141"/>
      <c r="E10" s="141"/>
      <c r="F10" s="139"/>
      <c r="G10" s="141"/>
      <c r="H10" s="122">
        <f t="shared" si="1"/>
        <v>0</v>
      </c>
      <c r="I10" s="123" t="str">
        <f t="shared" si="2"/>
        <v/>
      </c>
      <c r="J10" s="139"/>
      <c r="K10" s="139"/>
      <c r="L10" s="139"/>
      <c r="M10" s="139"/>
      <c r="N10" s="139"/>
      <c r="O10" s="139"/>
      <c r="P10" s="139"/>
      <c r="Q10" s="139"/>
      <c r="R10" s="139"/>
      <c r="S10" s="139"/>
    </row>
    <row r="11" spans="1:19" ht="40.200000000000003" customHeight="1" x14ac:dyDescent="0.3">
      <c r="A11" s="139"/>
      <c r="B11" s="140"/>
      <c r="C11" s="125" t="str">
        <f t="shared" si="0"/>
        <v>Non concerné</v>
      </c>
      <c r="D11" s="141"/>
      <c r="E11" s="141"/>
      <c r="F11" s="139"/>
      <c r="G11" s="141"/>
      <c r="H11" s="122">
        <f t="shared" si="1"/>
        <v>0</v>
      </c>
      <c r="I11" s="123" t="str">
        <f t="shared" si="2"/>
        <v/>
      </c>
      <c r="J11" s="139"/>
      <c r="K11" s="139"/>
      <c r="L11" s="139"/>
      <c r="M11" s="139"/>
      <c r="N11" s="139"/>
      <c r="O11" s="139"/>
      <c r="P11" s="139"/>
      <c r="Q11" s="139"/>
      <c r="R11" s="139"/>
      <c r="S11" s="139"/>
    </row>
    <row r="12" spans="1:19" ht="40.200000000000003" customHeight="1" x14ac:dyDescent="0.3">
      <c r="A12" s="139"/>
      <c r="B12" s="140"/>
      <c r="C12" s="125" t="str">
        <f t="shared" si="0"/>
        <v>Non concerné</v>
      </c>
      <c r="D12" s="141"/>
      <c r="E12" s="141"/>
      <c r="F12" s="139"/>
      <c r="G12" s="141"/>
      <c r="H12" s="122">
        <f t="shared" si="1"/>
        <v>0</v>
      </c>
      <c r="I12" s="123" t="str">
        <f t="shared" si="2"/>
        <v/>
      </c>
      <c r="J12" s="139"/>
      <c r="K12" s="139"/>
      <c r="L12" s="139"/>
      <c r="M12" s="139"/>
      <c r="N12" s="139"/>
      <c r="O12" s="139"/>
      <c r="P12" s="139"/>
      <c r="Q12" s="139"/>
      <c r="R12" s="139"/>
      <c r="S12" s="139"/>
    </row>
    <row r="13" spans="1:19" ht="40.200000000000003" customHeight="1" x14ac:dyDescent="0.3">
      <c r="A13" s="139"/>
      <c r="B13" s="140"/>
      <c r="C13" s="125" t="str">
        <f t="shared" si="0"/>
        <v>Non concerné</v>
      </c>
      <c r="D13" s="141"/>
      <c r="E13" s="141"/>
      <c r="F13" s="139"/>
      <c r="G13" s="141"/>
      <c r="H13" s="122">
        <f t="shared" si="1"/>
        <v>0</v>
      </c>
      <c r="I13" s="123" t="str">
        <f t="shared" si="2"/>
        <v/>
      </c>
      <c r="J13" s="139"/>
      <c r="K13" s="139"/>
      <c r="L13" s="139"/>
      <c r="M13" s="139"/>
      <c r="N13" s="139"/>
      <c r="O13" s="139"/>
      <c r="P13" s="139"/>
      <c r="Q13" s="139"/>
      <c r="R13" s="139"/>
      <c r="S13" s="139"/>
    </row>
    <row r="14" spans="1:19" ht="18" x14ac:dyDescent="0.3">
      <c r="A14" s="139"/>
      <c r="B14" s="140"/>
      <c r="C14" s="125" t="str">
        <f t="shared" si="0"/>
        <v>Non concerné</v>
      </c>
      <c r="D14" s="141"/>
      <c r="E14" s="141"/>
      <c r="F14" s="139"/>
      <c r="G14" s="141"/>
      <c r="H14" s="122">
        <f t="shared" si="1"/>
        <v>0</v>
      </c>
      <c r="I14" s="123" t="str">
        <f t="shared" si="2"/>
        <v/>
      </c>
      <c r="J14" s="139"/>
      <c r="K14" s="139"/>
      <c r="L14" s="139"/>
      <c r="M14" s="139"/>
      <c r="N14" s="139"/>
      <c r="O14" s="139"/>
      <c r="P14" s="139"/>
      <c r="Q14" s="139"/>
      <c r="R14" s="139"/>
      <c r="S14" s="139"/>
    </row>
    <row r="15" spans="1:19" ht="18" x14ac:dyDescent="0.3">
      <c r="A15" s="139"/>
      <c r="B15" s="140"/>
      <c r="C15" s="125" t="str">
        <f t="shared" si="0"/>
        <v>Non concerné</v>
      </c>
      <c r="D15" s="141"/>
      <c r="E15" s="141"/>
      <c r="F15" s="139"/>
      <c r="G15" s="141"/>
      <c r="H15" s="122">
        <f t="shared" si="1"/>
        <v>0</v>
      </c>
      <c r="I15" s="123" t="str">
        <f t="shared" si="2"/>
        <v/>
      </c>
      <c r="J15" s="139"/>
      <c r="K15" s="139"/>
      <c r="L15" s="139"/>
      <c r="M15" s="139"/>
      <c r="N15" s="139"/>
      <c r="O15" s="139"/>
      <c r="P15" s="139"/>
      <c r="Q15" s="139"/>
      <c r="R15" s="139"/>
      <c r="S15" s="139"/>
    </row>
    <row r="16" spans="1:19" ht="18" x14ac:dyDescent="0.3">
      <c r="A16" s="146"/>
      <c r="B16" s="147"/>
      <c r="C16" s="148" t="str">
        <f>IF(B16="Agents biologiques","Si les agents appartiennent à la catégorie 3 ou 4",IF(B16="Agents chimiques","Si salariés exposés à l'Amiante, au Plomb ou à des produits CMR",IF(B16="Rayonnements ionisants","Catégorie A ou B",IF(B16="Risque hyperbare","A déclarer",IF(B16="Chute de hauteur","Si montage / démontage d'échaffaudage",IF(B16="Manutention manuelle","Si port régulier de charges de plus de 55 kg",IF(B16="Risque electrique","Si habilitation électrique nécessaire",IF(B16="Horaires atypiques","En cas de travail régulier de nuit",IF(B16="Manutention mecanique","Si une autorisation de conduite est requise","Non concerné")))))))))</f>
        <v>Non concerné</v>
      </c>
      <c r="D16" s="149"/>
      <c r="E16" s="149"/>
      <c r="F16" s="146"/>
      <c r="G16" s="149"/>
      <c r="H16" s="150">
        <f>IF(G16="",(EXACT(D16,"FAIBLE")*10+EXACT(D16,"MOYENNE")*20+EXACT(D16,"IMPORTANTE")*40+EXACT(D16,"TRES IMPORTANTE")*80)*(EXACT(E16,"FAIBLE")*1+EXACT(E16,"MOYENNE")*2+EXACT(E16,"IMPORTANTE")*3+EXACT(E16,"TRES IMPORTANTE")*4),(EXACT(D16,"FAIBLE")*10+EXACT(D16,"MOYENNE")*20+EXACT(D16,"IMPORTANTE")*40+EXACT(D16,"TRES IMPORTANTE")*80)*(EXACT(E16,"FAIBLE")*1+EXACT(E16,"MOYENNE")*2+EXACT(E16,"IMPORTANTE")*3+EXACT(E16,"TRES IMPORTANTE")*4)*(EXACT(G16,"Très efficaces, moyens très reconnus et conseillés")*0.25+EXACT(G16,"Efficaces, moyens suffisamments efficaces par rapport au risque")*0.5+EXACT(G16,"Peu efficaces, moyens devant être amèliorés ou renforcés")*0.75+EXACT(G16,"Inexistants ou quasi-inexsitants")*1))</f>
        <v>0</v>
      </c>
      <c r="I16" s="151" t="str">
        <f>IF(OR(D16="",E16=""),"",IF(H16&lt;40,"PRIORITE 3",IF(H16&gt;=90,"PRIORITE 1","PRIORITE 2")))</f>
        <v/>
      </c>
      <c r="J16" s="146"/>
      <c r="K16" s="146"/>
      <c r="L16" s="146"/>
      <c r="M16" s="146"/>
      <c r="N16" s="146"/>
      <c r="O16" s="146"/>
      <c r="P16" s="146"/>
      <c r="Q16" s="146"/>
      <c r="R16" s="146"/>
      <c r="S16" s="146"/>
    </row>
  </sheetData>
  <sheetProtection formatCells="0" formatColumns="0" formatRows="0" insertColumns="0" insertRows="0" insertHyperlinks="0" deleteColumns="0" deleteRows="0" sort="0" autoFilter="0" pivotTables="0"/>
  <protectedRanges>
    <protectedRange sqref="K3:S3" name="Plage4_1_1_1"/>
    <protectedRange sqref="J3" name="Plage4_1_2"/>
    <protectedRange sqref="A3:G3" name="Plage2_1_1"/>
  </protectedRanges>
  <mergeCells count="2">
    <mergeCell ref="D1:I2"/>
    <mergeCell ref="J1:S2"/>
  </mergeCells>
  <conditionalFormatting sqref="I4:I16">
    <cfRule type="containsText" dxfId="256" priority="1" operator="containsText" text="3">
      <formula>NOT(ISERROR(SEARCH("3",I4)))</formula>
    </cfRule>
    <cfRule type="containsText" dxfId="255" priority="2" operator="containsText" text="2">
      <formula>NOT(ISERROR(SEARCH("2",I4)))</formula>
    </cfRule>
    <cfRule type="containsText" dxfId="254" priority="3" operator="containsText" text="1">
      <formula>NOT(ISERROR(SEARCH("1",I4)))</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9B64D942-DEDB-4E18-BE81-D1698E8BECAB}">
          <x14:formula1>
            <xm:f>'annexe 2 ECHELLES DE COTATION'!$A$49:$A$53</xm:f>
          </x14:formula1>
          <xm:sqref>R4:R16</xm:sqref>
        </x14:dataValidation>
        <x14:dataValidation type="list" allowBlank="1" showInputMessage="1" showErrorMessage="1" xr:uid="{61BB255C-5076-4C31-8439-770B933024E4}">
          <x14:formula1>
            <xm:f>'annexe 3 MAITRISE DU RISQUE'!$D$17:$D$20</xm:f>
          </x14:formula1>
          <xm:sqref>G4:G16</xm:sqref>
        </x14:dataValidation>
        <x14:dataValidation type="list" allowBlank="1" showInputMessage="1" showErrorMessage="1" xr:uid="{6E18C9A5-8E42-4EF6-97A9-1D123E039EE1}">
          <x14:formula1>
            <xm:f>'annexe 2 ECHELLES DE COTATION'!$B$10:$B$13</xm:f>
          </x14:formula1>
          <xm:sqref>E4:E16</xm:sqref>
        </x14:dataValidation>
        <x14:dataValidation type="list" allowBlank="1" showInputMessage="1" showErrorMessage="1" xr:uid="{B896D59B-449D-4F8F-9D69-FA958699BFE7}">
          <x14:formula1>
            <xm:f>'annexe 2 ECHELLES DE COTATION'!$B$4:$B$7</xm:f>
          </x14:formula1>
          <xm:sqref>D4:D16</xm:sqref>
        </x14:dataValidation>
        <x14:dataValidation type="list" allowBlank="1" showInputMessage="1" showErrorMessage="1" xr:uid="{11C860E6-D3BF-4F93-BAD7-A5022DA07EFD}">
          <x14:formula1>
            <xm:f>'Annexe 1 classe de risque'!$A$2:$A$36</xm:f>
          </x14:formula1>
          <xm:sqref>B4:B16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172CC-27D2-4922-A899-47CB13D7E36C}">
  <sheetPr>
    <tabColor rgb="FF00B050"/>
  </sheetPr>
  <dimension ref="A1:S15"/>
  <sheetViews>
    <sheetView showZeros="0" workbookViewId="0">
      <selection activeCell="K3" sqref="K3:Q3"/>
    </sheetView>
  </sheetViews>
  <sheetFormatPr baseColWidth="10" defaultColWidth="11.5546875" defaultRowHeight="14.4" x14ac:dyDescent="0.3"/>
  <cols>
    <col min="1" max="1" width="35.88671875" style="127" customWidth="1"/>
    <col min="2" max="2" width="28.88671875" style="127" customWidth="1"/>
    <col min="3" max="3" width="33.6640625" style="113" customWidth="1"/>
    <col min="4" max="4" width="17.33203125" style="113" customWidth="1"/>
    <col min="5" max="5" width="16.6640625" style="113" customWidth="1"/>
    <col min="6" max="6" width="48.33203125" style="113" customWidth="1"/>
    <col min="7" max="7" width="18.6640625" style="113" customWidth="1"/>
    <col min="8" max="8" width="11.5546875" style="113"/>
    <col min="9" max="9" width="30.33203125" style="113" customWidth="1"/>
    <col min="10" max="10" width="34.6640625" style="113" customWidth="1"/>
    <col min="11" max="11" width="32.6640625" style="113" customWidth="1"/>
    <col min="12" max="12" width="27" style="113" customWidth="1"/>
    <col min="13" max="13" width="35.33203125" style="113" customWidth="1"/>
    <col min="14" max="14" width="20.33203125" style="113" customWidth="1"/>
    <col min="15" max="15" width="11.5546875" style="113"/>
    <col min="16" max="16" width="40.44140625" style="113" customWidth="1"/>
    <col min="17" max="17" width="19" style="113" customWidth="1"/>
    <col min="18" max="18" width="27.33203125" style="113" customWidth="1"/>
    <col min="19" max="19" width="20.109375" style="113" customWidth="1"/>
    <col min="20" max="16384" width="11.5546875" style="113"/>
  </cols>
  <sheetData>
    <row r="1" spans="1:19" ht="40.200000000000003" customHeight="1" x14ac:dyDescent="0.3">
      <c r="A1" s="145">
        <f>'UNITES DE TRAVAIL'!G6</f>
        <v>0</v>
      </c>
      <c r="B1" s="155" t="str">
        <f>'UNITES DE TRAVAIL'!E6&amp;" Hommes"</f>
        <v xml:space="preserve"> Hommes</v>
      </c>
      <c r="D1" s="177" t="str">
        <f>IF('UNITES DE TRAVAIL'!C6="","","Unité de travail N°3: "&amp;'UNITES DE TRAVAIL'!C6)</f>
        <v/>
      </c>
      <c r="E1" s="177"/>
      <c r="F1" s="177"/>
      <c r="G1" s="177"/>
      <c r="H1" s="177"/>
      <c r="I1" s="177"/>
      <c r="J1" s="176" t="s">
        <v>53</v>
      </c>
      <c r="K1" s="176"/>
      <c r="L1" s="176"/>
      <c r="M1" s="176"/>
      <c r="N1" s="176"/>
      <c r="O1" s="176"/>
      <c r="P1" s="176"/>
      <c r="Q1" s="176"/>
      <c r="R1" s="176"/>
      <c r="S1" s="176"/>
    </row>
    <row r="2" spans="1:19" ht="45.6" customHeight="1" x14ac:dyDescent="0.3">
      <c r="A2" s="144" t="str">
        <f>IF('UNITES DE TRAVAIL'!D6="","","Nombre de salariés : "&amp;'UNITES DE TRAVAIL'!D6)</f>
        <v/>
      </c>
      <c r="B2" s="155" t="str">
        <f>'UNITES DE TRAVAIL'!F6&amp;" Femmes"</f>
        <v xml:space="preserve"> Femmes</v>
      </c>
      <c r="D2" s="177"/>
      <c r="E2" s="177"/>
      <c r="F2" s="177"/>
      <c r="G2" s="177"/>
      <c r="H2" s="177"/>
      <c r="I2" s="177"/>
      <c r="J2" s="176"/>
      <c r="K2" s="176"/>
      <c r="L2" s="176"/>
      <c r="M2" s="176"/>
      <c r="N2" s="176"/>
      <c r="O2" s="176"/>
      <c r="P2" s="176"/>
      <c r="Q2" s="176"/>
      <c r="R2" s="176"/>
      <c r="S2" s="176"/>
    </row>
    <row r="3" spans="1:19" ht="102.6" customHeight="1" x14ac:dyDescent="0.3">
      <c r="A3" s="128" t="s">
        <v>34</v>
      </c>
      <c r="B3" s="129" t="s">
        <v>35</v>
      </c>
      <c r="C3" s="117" t="s">
        <v>36</v>
      </c>
      <c r="D3" s="126" t="s">
        <v>37</v>
      </c>
      <c r="E3" s="118" t="s">
        <v>38</v>
      </c>
      <c r="F3" s="133" t="s">
        <v>39</v>
      </c>
      <c r="G3" s="134" t="s">
        <v>40</v>
      </c>
      <c r="H3" s="120" t="s">
        <v>41</v>
      </c>
      <c r="I3" s="121" t="s">
        <v>42</v>
      </c>
      <c r="J3" s="133" t="s">
        <v>43</v>
      </c>
      <c r="K3" s="195" t="s">
        <v>44</v>
      </c>
      <c r="L3" s="195" t="s">
        <v>45</v>
      </c>
      <c r="M3" s="195" t="s">
        <v>46</v>
      </c>
      <c r="N3" s="195" t="s">
        <v>47</v>
      </c>
      <c r="O3" s="195" t="s">
        <v>48</v>
      </c>
      <c r="P3" s="195" t="s">
        <v>49</v>
      </c>
      <c r="Q3" s="195" t="s">
        <v>50</v>
      </c>
      <c r="R3" s="137" t="s">
        <v>51</v>
      </c>
      <c r="S3" s="138" t="s">
        <v>52</v>
      </c>
    </row>
    <row r="4" spans="1:19" ht="40.200000000000003" customHeight="1" x14ac:dyDescent="0.3">
      <c r="A4" s="139"/>
      <c r="B4" s="140"/>
      <c r="C4" s="125" t="str">
        <f t="shared" ref="C4:C15" si="0">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f>
        <v>Non concerné</v>
      </c>
      <c r="D4" s="141"/>
      <c r="E4" s="141"/>
      <c r="F4" s="139"/>
      <c r="G4" s="152"/>
      <c r="H4" s="122">
        <f t="shared" ref="H4:H15" si="1">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f>
        <v>0</v>
      </c>
      <c r="I4" s="123" t="str">
        <f t="shared" ref="I4:I15" si="2">IF(OR(D4="",E4=""),"",IF(H4&lt;40,"PRIORITE 3",IF(H4&gt;=90,"PRIORITE 1","PRIORITE 2")))</f>
        <v/>
      </c>
      <c r="J4" s="139"/>
      <c r="K4" s="139"/>
      <c r="L4" s="139"/>
      <c r="M4" s="139"/>
      <c r="N4" s="139"/>
      <c r="O4" s="139"/>
      <c r="P4" s="139"/>
      <c r="Q4" s="139"/>
      <c r="R4" s="139"/>
      <c r="S4" s="139"/>
    </row>
    <row r="5" spans="1:19" ht="40.200000000000003" customHeight="1" x14ac:dyDescent="0.3">
      <c r="A5" s="139"/>
      <c r="B5" s="140"/>
      <c r="C5" s="125" t="str">
        <f t="shared" si="0"/>
        <v>Non concerné</v>
      </c>
      <c r="D5" s="141"/>
      <c r="E5" s="141"/>
      <c r="F5" s="139"/>
      <c r="G5" s="152"/>
      <c r="H5" s="122">
        <f t="shared" si="1"/>
        <v>0</v>
      </c>
      <c r="I5" s="123" t="str">
        <f t="shared" si="2"/>
        <v/>
      </c>
      <c r="J5" s="139"/>
      <c r="K5" s="139"/>
      <c r="L5" s="139"/>
      <c r="M5" s="139"/>
      <c r="N5" s="139"/>
      <c r="O5" s="139"/>
      <c r="P5" s="139"/>
      <c r="Q5" s="139"/>
      <c r="R5" s="139"/>
      <c r="S5" s="139"/>
    </row>
    <row r="6" spans="1:19" ht="40.200000000000003" customHeight="1" x14ac:dyDescent="0.3">
      <c r="A6" s="139"/>
      <c r="B6" s="140"/>
      <c r="C6" s="125" t="str">
        <f t="shared" si="0"/>
        <v>Non concerné</v>
      </c>
      <c r="D6" s="141"/>
      <c r="E6" s="141"/>
      <c r="F6" s="139"/>
      <c r="G6" s="152"/>
      <c r="H6" s="122">
        <f t="shared" si="1"/>
        <v>0</v>
      </c>
      <c r="I6" s="123" t="str">
        <f>IF(OR(D6="",E6=""),"",IF(H6&lt;40,"PRIORITE 3",IF(H6&gt;=90,"PRIORITE 1","PRIORITE 2")))</f>
        <v/>
      </c>
      <c r="J6" s="139"/>
      <c r="K6" s="139"/>
      <c r="L6" s="139"/>
      <c r="M6" s="139"/>
      <c r="N6" s="139"/>
      <c r="O6" s="139"/>
      <c r="P6" s="139"/>
      <c r="Q6" s="139"/>
      <c r="R6" s="139"/>
      <c r="S6" s="139"/>
    </row>
    <row r="7" spans="1:19" ht="40.200000000000003" customHeight="1" x14ac:dyDescent="0.3">
      <c r="A7" s="139"/>
      <c r="B7" s="140"/>
      <c r="C7" s="125" t="str">
        <f t="shared" si="0"/>
        <v>Non concerné</v>
      </c>
      <c r="D7" s="141"/>
      <c r="E7" s="141"/>
      <c r="F7" s="139"/>
      <c r="G7" s="152"/>
      <c r="H7" s="122">
        <f>IF(G7="",(EXACT(D7,"FAIBLE")*10+EXACT(D7,"MOYENNE")*20+EXACT(D7,"IMPORTANTE")*40+EXACT(D7,"TRES IMPORTANTE")*80)*(EXACT(E7,"FAIBLE")*1+EXACT(E7,"MOYENNE")*2+EXACT(E7,"IMPORTANTE")*3+EXACT(E7,"TRES IMPORTANTE")*4),(EXACT(D7,"FAIBLE")*10+EXACT(D7,"MOYENNE")*20+EXACT(D7,"IMPORTANTE")*40+EXACT(D7,"TRES IMPORTANTE")*80)*(EXACT(E7,"FAIBLE")*1+EXACT(E7,"MOYENNE")*2+EXACT(E7,"IMPORTANTE")*3+EXACT(E7,"TRES IMPORTANTE")*4)*(EXACT(G7,"Très efficaces, moyens très reconnus et conseillés")*0.25+EXACT(G7,"Efficaces, moyens suffisamments efficaces par rapport au risque")*0.5+EXACT(G7,"Peu efficaces, moyens devant être amèliorés ou renforcés")*0.75+EXACT(G7,"Inexistants ou quasi-inexsitants")*1))</f>
        <v>0</v>
      </c>
      <c r="I7" s="123" t="str">
        <f>IF(OR(D7="",E7=""),"",IF(H7&lt;40,"PRIORITE 3",IF(H7&gt;=90,"PRIORITE 1","PRIORITE 2")))</f>
        <v/>
      </c>
      <c r="J7" s="139"/>
      <c r="K7" s="139"/>
      <c r="L7" s="139"/>
      <c r="M7" s="139"/>
      <c r="N7" s="139"/>
      <c r="O7" s="139"/>
      <c r="P7" s="139"/>
      <c r="Q7" s="139"/>
      <c r="R7" s="139"/>
      <c r="S7" s="139"/>
    </row>
    <row r="8" spans="1:19" ht="40.200000000000003" customHeight="1" x14ac:dyDescent="0.3">
      <c r="A8" s="139"/>
      <c r="B8" s="140"/>
      <c r="C8" s="125" t="str">
        <f t="shared" si="0"/>
        <v>Non concerné</v>
      </c>
      <c r="D8" s="141"/>
      <c r="E8" s="141"/>
      <c r="F8" s="139"/>
      <c r="G8" s="152"/>
      <c r="H8" s="122">
        <f t="shared" si="1"/>
        <v>0</v>
      </c>
      <c r="I8" s="123" t="str">
        <f t="shared" si="2"/>
        <v/>
      </c>
      <c r="J8" s="139"/>
      <c r="K8" s="139"/>
      <c r="L8" s="139"/>
      <c r="M8" s="139"/>
      <c r="N8" s="139"/>
      <c r="O8" s="139"/>
      <c r="P8" s="139"/>
      <c r="Q8" s="139"/>
      <c r="R8" s="139"/>
      <c r="S8" s="139"/>
    </row>
    <row r="9" spans="1:19" ht="40.200000000000003" customHeight="1" x14ac:dyDescent="0.3">
      <c r="A9" s="139"/>
      <c r="B9" s="140"/>
      <c r="C9" s="125" t="str">
        <f t="shared" si="0"/>
        <v>Non concerné</v>
      </c>
      <c r="D9" s="141"/>
      <c r="E9" s="141"/>
      <c r="F9" s="139"/>
      <c r="G9" s="152"/>
      <c r="H9" s="122">
        <f t="shared" si="1"/>
        <v>0</v>
      </c>
      <c r="I9" s="123" t="str">
        <f t="shared" si="2"/>
        <v/>
      </c>
      <c r="J9" s="139"/>
      <c r="K9" s="139"/>
      <c r="L9" s="139"/>
      <c r="M9" s="139"/>
      <c r="N9" s="139"/>
      <c r="O9" s="139"/>
      <c r="P9" s="139"/>
      <c r="Q9" s="139"/>
      <c r="R9" s="139"/>
      <c r="S9" s="139"/>
    </row>
    <row r="10" spans="1:19" ht="40.200000000000003" customHeight="1" x14ac:dyDescent="0.3">
      <c r="A10" s="139"/>
      <c r="B10" s="140"/>
      <c r="C10" s="125" t="str">
        <f t="shared" si="0"/>
        <v>Non concerné</v>
      </c>
      <c r="D10" s="141"/>
      <c r="E10" s="141"/>
      <c r="F10" s="139"/>
      <c r="G10" s="152"/>
      <c r="H10" s="122">
        <f t="shared" si="1"/>
        <v>0</v>
      </c>
      <c r="I10" s="123" t="str">
        <f t="shared" si="2"/>
        <v/>
      </c>
      <c r="J10" s="139"/>
      <c r="K10" s="139"/>
      <c r="L10" s="139"/>
      <c r="M10" s="139"/>
      <c r="N10" s="139"/>
      <c r="O10" s="139"/>
      <c r="P10" s="139"/>
      <c r="Q10" s="139"/>
      <c r="R10" s="139"/>
      <c r="S10" s="139"/>
    </row>
    <row r="11" spans="1:19" ht="40.200000000000003" customHeight="1" x14ac:dyDescent="0.3">
      <c r="A11" s="139"/>
      <c r="B11" s="140"/>
      <c r="C11" s="125" t="str">
        <f t="shared" si="0"/>
        <v>Non concerné</v>
      </c>
      <c r="D11" s="141"/>
      <c r="E11" s="141"/>
      <c r="F11" s="139"/>
      <c r="G11" s="152"/>
      <c r="H11" s="122">
        <f t="shared" si="1"/>
        <v>0</v>
      </c>
      <c r="I11" s="123" t="str">
        <f t="shared" si="2"/>
        <v/>
      </c>
      <c r="J11" s="139"/>
      <c r="K11" s="139"/>
      <c r="L11" s="139"/>
      <c r="M11" s="139"/>
      <c r="N11" s="139"/>
      <c r="O11" s="139"/>
      <c r="P11" s="139"/>
      <c r="Q11" s="139"/>
      <c r="R11" s="139"/>
      <c r="S11" s="139"/>
    </row>
    <row r="12" spans="1:19" ht="40.200000000000003" customHeight="1" x14ac:dyDescent="0.3">
      <c r="A12" s="139"/>
      <c r="B12" s="140"/>
      <c r="C12" s="125" t="str">
        <f t="shared" si="0"/>
        <v>Non concerné</v>
      </c>
      <c r="D12" s="141"/>
      <c r="E12" s="141"/>
      <c r="F12" s="139"/>
      <c r="G12" s="152"/>
      <c r="H12" s="122">
        <f t="shared" si="1"/>
        <v>0</v>
      </c>
      <c r="I12" s="123" t="str">
        <f t="shared" si="2"/>
        <v/>
      </c>
      <c r="J12" s="139"/>
      <c r="K12" s="139"/>
      <c r="L12" s="139"/>
      <c r="M12" s="139"/>
      <c r="N12" s="139"/>
      <c r="O12" s="139"/>
      <c r="P12" s="139"/>
      <c r="Q12" s="139"/>
      <c r="R12" s="139"/>
      <c r="S12" s="139"/>
    </row>
    <row r="13" spans="1:19" ht="40.200000000000003" customHeight="1" x14ac:dyDescent="0.3">
      <c r="A13" s="139"/>
      <c r="B13" s="140"/>
      <c r="C13" s="125" t="str">
        <f t="shared" si="0"/>
        <v>Non concerné</v>
      </c>
      <c r="D13" s="141"/>
      <c r="E13" s="141"/>
      <c r="F13" s="139"/>
      <c r="G13" s="152"/>
      <c r="H13" s="122">
        <f t="shared" si="1"/>
        <v>0</v>
      </c>
      <c r="I13" s="123" t="str">
        <f t="shared" si="2"/>
        <v/>
      </c>
      <c r="J13" s="139"/>
      <c r="K13" s="139"/>
      <c r="L13" s="139"/>
      <c r="M13" s="139"/>
      <c r="N13" s="139"/>
      <c r="O13" s="139"/>
      <c r="P13" s="139"/>
      <c r="Q13" s="139"/>
      <c r="R13" s="139"/>
      <c r="S13" s="139"/>
    </row>
    <row r="14" spans="1:19" ht="18" x14ac:dyDescent="0.3">
      <c r="A14" s="139"/>
      <c r="B14" s="140"/>
      <c r="C14" s="125" t="str">
        <f t="shared" si="0"/>
        <v>Non concerné</v>
      </c>
      <c r="D14" s="141"/>
      <c r="E14" s="141"/>
      <c r="F14" s="139"/>
      <c r="G14" s="152"/>
      <c r="H14" s="122">
        <f t="shared" si="1"/>
        <v>0</v>
      </c>
      <c r="I14" s="123" t="str">
        <f t="shared" si="2"/>
        <v/>
      </c>
      <c r="J14" s="139"/>
      <c r="K14" s="139"/>
      <c r="L14" s="139"/>
      <c r="M14" s="139"/>
      <c r="N14" s="139"/>
      <c r="O14" s="139"/>
      <c r="P14" s="139"/>
      <c r="Q14" s="139"/>
      <c r="R14" s="139"/>
      <c r="S14" s="139"/>
    </row>
    <row r="15" spans="1:19" ht="18" x14ac:dyDescent="0.3">
      <c r="A15" s="139"/>
      <c r="B15" s="140"/>
      <c r="C15" s="125" t="str">
        <f t="shared" si="0"/>
        <v>Non concerné</v>
      </c>
      <c r="D15" s="141"/>
      <c r="E15" s="141"/>
      <c r="F15" s="139"/>
      <c r="G15" s="152"/>
      <c r="H15" s="122">
        <f t="shared" si="1"/>
        <v>0</v>
      </c>
      <c r="I15" s="123" t="str">
        <f t="shared" si="2"/>
        <v/>
      </c>
      <c r="J15" s="139"/>
      <c r="K15" s="139"/>
      <c r="L15" s="139"/>
      <c r="M15" s="139"/>
      <c r="N15" s="139"/>
      <c r="O15" s="139"/>
      <c r="P15" s="139"/>
      <c r="Q15" s="139"/>
      <c r="R15" s="139"/>
      <c r="S15" s="139"/>
    </row>
  </sheetData>
  <sheetProtection formatCells="0" formatColumns="0" formatRows="0" insertColumns="0" insertRows="0" insertHyperlinks="0" deleteColumns="0" deleteRows="0" selectLockedCells="1" sort="0" autoFilter="0" pivotTables="0"/>
  <protectedRanges>
    <protectedRange sqref="K3:S3" name="Plage4_1_1_1"/>
    <protectedRange sqref="J3" name="Plage4_1_2"/>
    <protectedRange sqref="A3:G3" name="Plage2_1_1"/>
  </protectedRanges>
  <mergeCells count="2">
    <mergeCell ref="D1:I2"/>
    <mergeCell ref="J1:S2"/>
  </mergeCells>
  <conditionalFormatting sqref="I4:I15">
    <cfRule type="containsText" dxfId="230" priority="1" operator="containsText" text="3">
      <formula>NOT(ISERROR(SEARCH("3",I4)))</formula>
    </cfRule>
    <cfRule type="containsText" dxfId="229" priority="2" operator="containsText" text="2">
      <formula>NOT(ISERROR(SEARCH("2",I4)))</formula>
    </cfRule>
    <cfRule type="containsText" dxfId="228" priority="3" operator="containsText" text="1">
      <formula>NOT(ISERROR(SEARCH("1",I4)))</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7F2AF2C7-6E02-4107-8FBD-7F74E2B6FBBB}">
          <x14:formula1>
            <xm:f>'Annexe 1 classe de risque'!$A$2:$A$36</xm:f>
          </x14:formula1>
          <xm:sqref>B4:B15</xm:sqref>
        </x14:dataValidation>
        <x14:dataValidation type="list" allowBlank="1" showInputMessage="1" showErrorMessage="1" xr:uid="{1E41649F-9124-4275-AF28-FD80B3F0DE89}">
          <x14:formula1>
            <xm:f>'annexe 2 ECHELLES DE COTATION'!$B$4:$B$7</xm:f>
          </x14:formula1>
          <xm:sqref>D4:D15</xm:sqref>
        </x14:dataValidation>
        <x14:dataValidation type="list" allowBlank="1" showInputMessage="1" showErrorMessage="1" xr:uid="{32890071-1D51-4E84-9ADB-21C447EE6F03}">
          <x14:formula1>
            <xm:f>'annexe 2 ECHELLES DE COTATION'!$B$10:$B$13</xm:f>
          </x14:formula1>
          <xm:sqref>E4:E15</xm:sqref>
        </x14:dataValidation>
        <x14:dataValidation type="list" allowBlank="1" showInputMessage="1" showErrorMessage="1" xr:uid="{2C83B38D-2CF3-421D-AD74-741614AF670F}">
          <x14:formula1>
            <xm:f>'annexe 3 MAITRISE DU RISQUE'!$D$17:$D$20</xm:f>
          </x14:formula1>
          <xm:sqref>G4:G15</xm:sqref>
        </x14:dataValidation>
        <x14:dataValidation type="list" allowBlank="1" showInputMessage="1" showErrorMessage="1" xr:uid="{C3FE3A91-722E-43A9-815F-1D991846D3C6}">
          <x14:formula1>
            <xm:f>'annexe 2 ECHELLES DE COTATION'!$A$49:$A$53</xm:f>
          </x14:formula1>
          <xm:sqref>R4:R15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32C6F-4193-45AF-9491-1A663EF4AF09}">
  <sheetPr>
    <tabColor rgb="FF00B050"/>
  </sheetPr>
  <dimension ref="A1:S15"/>
  <sheetViews>
    <sheetView showZeros="0" workbookViewId="0">
      <selection activeCell="K3" sqref="K3:Q3"/>
    </sheetView>
  </sheetViews>
  <sheetFormatPr baseColWidth="10" defaultColWidth="11.5546875" defaultRowHeight="14.4" x14ac:dyDescent="0.3"/>
  <cols>
    <col min="1" max="1" width="35.88671875" style="127" customWidth="1"/>
    <col min="2" max="2" width="28.88671875" style="127" customWidth="1"/>
    <col min="3" max="3" width="33.6640625" style="127" customWidth="1"/>
    <col min="4" max="4" width="17.33203125" style="127" customWidth="1"/>
    <col min="5" max="5" width="16.6640625" style="127" customWidth="1"/>
    <col min="6" max="6" width="48.33203125" style="127" customWidth="1"/>
    <col min="7" max="7" width="18.6640625" style="127" customWidth="1"/>
    <col min="8" max="8" width="11.5546875" style="127"/>
    <col min="9" max="9" width="30.33203125" style="127" customWidth="1"/>
    <col min="10" max="10" width="34.6640625" style="127" customWidth="1"/>
    <col min="11" max="11" width="32.6640625" style="127" customWidth="1"/>
    <col min="12" max="12" width="27" style="127" customWidth="1"/>
    <col min="13" max="13" width="35.33203125" style="127" customWidth="1"/>
    <col min="14" max="14" width="20.33203125" style="127" customWidth="1"/>
    <col min="15" max="15" width="11.5546875" style="127"/>
    <col min="16" max="16" width="40.44140625" style="127" customWidth="1"/>
    <col min="17" max="17" width="19" style="127" customWidth="1"/>
    <col min="18" max="18" width="27.33203125" style="127" customWidth="1"/>
    <col min="19" max="19" width="20.109375" style="127" customWidth="1"/>
    <col min="20" max="16384" width="11.5546875" style="127"/>
  </cols>
  <sheetData>
    <row r="1" spans="1:19" ht="40.200000000000003" customHeight="1" x14ac:dyDescent="0.3">
      <c r="A1" s="145">
        <f>'UNITES DE TRAVAIL'!G7</f>
        <v>0</v>
      </c>
      <c r="B1" s="155" t="str">
        <f>'UNITES DE TRAVAIL'!E7&amp;" Hommes"</f>
        <v xml:space="preserve"> Hommes</v>
      </c>
      <c r="D1" s="177" t="str">
        <f>IF('UNITES DE TRAVAIL'!C7="","","Unité de travail N°4: "&amp;'UNITES DE TRAVAIL'!C7)</f>
        <v/>
      </c>
      <c r="E1" s="177"/>
      <c r="F1" s="177"/>
      <c r="G1" s="177"/>
      <c r="H1" s="177"/>
      <c r="I1" s="177"/>
      <c r="J1" s="176" t="s">
        <v>53</v>
      </c>
      <c r="K1" s="176"/>
      <c r="L1" s="176"/>
      <c r="M1" s="176"/>
      <c r="N1" s="176"/>
      <c r="O1" s="176"/>
      <c r="P1" s="176"/>
      <c r="Q1" s="176"/>
      <c r="R1" s="176"/>
      <c r="S1" s="176"/>
    </row>
    <row r="2" spans="1:19" ht="45.6" customHeight="1" x14ac:dyDescent="0.3">
      <c r="A2" s="144" t="str">
        <f>IF('UNITES DE TRAVAIL'!D7="","","Nombre de salariés : "&amp;'UNITES DE TRAVAIL'!D7)</f>
        <v/>
      </c>
      <c r="B2" s="155" t="str">
        <f>'UNITES DE TRAVAIL'!F7&amp;" Femmes"</f>
        <v xml:space="preserve"> Femmes</v>
      </c>
      <c r="D2" s="177"/>
      <c r="E2" s="177"/>
      <c r="F2" s="177"/>
      <c r="G2" s="177"/>
      <c r="H2" s="177"/>
      <c r="I2" s="177"/>
      <c r="J2" s="176"/>
      <c r="K2" s="176"/>
      <c r="L2" s="176"/>
      <c r="M2" s="176"/>
      <c r="N2" s="176"/>
      <c r="O2" s="176"/>
      <c r="P2" s="176"/>
      <c r="Q2" s="176"/>
      <c r="R2" s="176"/>
      <c r="S2" s="176"/>
    </row>
    <row r="3" spans="1:19" ht="102.6" customHeight="1" x14ac:dyDescent="0.3">
      <c r="A3" s="128" t="s">
        <v>34</v>
      </c>
      <c r="B3" s="129" t="s">
        <v>35</v>
      </c>
      <c r="C3" s="130" t="s">
        <v>36</v>
      </c>
      <c r="D3" s="131" t="s">
        <v>37</v>
      </c>
      <c r="E3" s="134" t="s">
        <v>38</v>
      </c>
      <c r="F3" s="133" t="s">
        <v>39</v>
      </c>
      <c r="G3" s="134" t="s">
        <v>40</v>
      </c>
      <c r="H3" s="135" t="s">
        <v>41</v>
      </c>
      <c r="I3" s="136" t="s">
        <v>42</v>
      </c>
      <c r="J3" s="133" t="s">
        <v>43</v>
      </c>
      <c r="K3" s="195" t="s">
        <v>44</v>
      </c>
      <c r="L3" s="195" t="s">
        <v>45</v>
      </c>
      <c r="M3" s="195" t="s">
        <v>46</v>
      </c>
      <c r="N3" s="195" t="s">
        <v>47</v>
      </c>
      <c r="O3" s="195" t="s">
        <v>48</v>
      </c>
      <c r="P3" s="195" t="s">
        <v>49</v>
      </c>
      <c r="Q3" s="195" t="s">
        <v>50</v>
      </c>
      <c r="R3" s="137" t="s">
        <v>51</v>
      </c>
      <c r="S3" s="138" t="s">
        <v>52</v>
      </c>
    </row>
    <row r="4" spans="1:19" ht="40.200000000000003" customHeight="1" x14ac:dyDescent="0.3">
      <c r="A4" s="139"/>
      <c r="B4" s="140"/>
      <c r="C4" s="125" t="str">
        <f t="shared" ref="C4:C15" si="0">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f>
        <v>Non concerné</v>
      </c>
      <c r="D4" s="141"/>
      <c r="E4" s="141"/>
      <c r="F4" s="139"/>
      <c r="G4" s="152"/>
      <c r="H4" s="122">
        <f t="shared" ref="H4:H15" si="1">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f>
        <v>0</v>
      </c>
      <c r="I4" s="123" t="str">
        <f t="shared" ref="I4:I15" si="2">IF(OR(D4="",E4=""),"",IF(H4&lt;40,"PRIORITE 3",IF(H4&gt;=90,"PRIORITE 1","PRIORITE 2")))</f>
        <v/>
      </c>
      <c r="J4" s="139"/>
      <c r="K4" s="139"/>
      <c r="L4" s="139"/>
      <c r="M4" s="139"/>
      <c r="N4" s="139"/>
      <c r="O4" s="139"/>
      <c r="P4" s="139"/>
      <c r="Q4" s="139"/>
      <c r="R4" s="139"/>
      <c r="S4" s="139"/>
    </row>
    <row r="5" spans="1:19" ht="40.200000000000003" customHeight="1" x14ac:dyDescent="0.3">
      <c r="A5" s="139"/>
      <c r="B5" s="140"/>
      <c r="C5" s="125" t="str">
        <f t="shared" si="0"/>
        <v>Non concerné</v>
      </c>
      <c r="D5" s="141"/>
      <c r="E5" s="141"/>
      <c r="F5" s="139"/>
      <c r="G5" s="152"/>
      <c r="H5" s="122">
        <f t="shared" si="1"/>
        <v>0</v>
      </c>
      <c r="I5" s="123" t="str">
        <f t="shared" si="2"/>
        <v/>
      </c>
      <c r="J5" s="139"/>
      <c r="K5" s="139"/>
      <c r="L5" s="139"/>
      <c r="M5" s="139"/>
      <c r="N5" s="139"/>
      <c r="O5" s="139"/>
      <c r="P5" s="139"/>
      <c r="Q5" s="139"/>
      <c r="R5" s="139"/>
      <c r="S5" s="139"/>
    </row>
    <row r="6" spans="1:19" ht="40.200000000000003" customHeight="1" x14ac:dyDescent="0.3">
      <c r="A6" s="139"/>
      <c r="B6" s="140"/>
      <c r="C6" s="125" t="str">
        <f t="shared" si="0"/>
        <v>Non concerné</v>
      </c>
      <c r="D6" s="141"/>
      <c r="E6" s="141"/>
      <c r="F6" s="139"/>
      <c r="G6" s="152"/>
      <c r="H6" s="122">
        <f t="shared" si="1"/>
        <v>0</v>
      </c>
      <c r="I6" s="123" t="str">
        <f>IF(OR(D6="",E6=""),"",IF(H6&lt;40,"PRIORITE 3",IF(H6&gt;=90,"PRIORITE 1","PRIORITE 2")))</f>
        <v/>
      </c>
      <c r="J6" s="139"/>
      <c r="K6" s="139"/>
      <c r="L6" s="139"/>
      <c r="M6" s="139"/>
      <c r="N6" s="139"/>
      <c r="O6" s="139"/>
      <c r="P6" s="139"/>
      <c r="Q6" s="139"/>
      <c r="R6" s="139"/>
      <c r="S6" s="139"/>
    </row>
    <row r="7" spans="1:19" ht="40.200000000000003" customHeight="1" x14ac:dyDescent="0.3">
      <c r="A7" s="139"/>
      <c r="B7" s="140"/>
      <c r="C7" s="125" t="str">
        <f t="shared" si="0"/>
        <v>Non concerné</v>
      </c>
      <c r="D7" s="141"/>
      <c r="E7" s="141"/>
      <c r="F7" s="139"/>
      <c r="G7" s="152"/>
      <c r="H7" s="122">
        <f>IF(G7="",(EXACT(D7,"FAIBLE")*10+EXACT(D7,"MOYENNE")*20+EXACT(D7,"IMPORTANTE")*40+EXACT(D7,"TRES IMPORTANTE")*80)*(EXACT(E7,"FAIBLE")*1+EXACT(E7,"MOYENNE")*2+EXACT(E7,"IMPORTANTE")*3+EXACT(E7,"TRES IMPORTANTE")*4),(EXACT(D7,"FAIBLE")*10+EXACT(D7,"MOYENNE")*20+EXACT(D7,"IMPORTANTE")*40+EXACT(D7,"TRES IMPORTANTE")*80)*(EXACT(E7,"FAIBLE")*1+EXACT(E7,"MOYENNE")*2+EXACT(E7,"IMPORTANTE")*3+EXACT(E7,"TRES IMPORTANTE")*4)*(EXACT(G7,"Très efficaces, moyens très reconnus et conseillés")*0.25+EXACT(G7,"Efficaces, moyens suffisamments efficaces par rapport au risque")*0.5+EXACT(G7,"Peu efficaces, moyens devant être amèliorés ou renforcés")*0.75+EXACT(G7,"Inexistants ou quasi-inexsitants")*1))</f>
        <v>0</v>
      </c>
      <c r="I7" s="123" t="str">
        <f>IF(OR(D7="",E7=""),"",IF(H7&lt;40,"PRIORITE 3",IF(H7&gt;=90,"PRIORITE 1","PRIORITE 2")))</f>
        <v/>
      </c>
      <c r="J7" s="139"/>
      <c r="K7" s="139"/>
      <c r="L7" s="139"/>
      <c r="M7" s="139"/>
      <c r="N7" s="139"/>
      <c r="O7" s="139"/>
      <c r="P7" s="139"/>
      <c r="Q7" s="139"/>
      <c r="R7" s="139"/>
      <c r="S7" s="139"/>
    </row>
    <row r="8" spans="1:19" ht="40.200000000000003" customHeight="1" x14ac:dyDescent="0.3">
      <c r="A8" s="139"/>
      <c r="B8" s="140"/>
      <c r="C8" s="125" t="str">
        <f t="shared" si="0"/>
        <v>Non concerné</v>
      </c>
      <c r="D8" s="141"/>
      <c r="E8" s="141"/>
      <c r="F8" s="139"/>
      <c r="G8" s="152"/>
      <c r="H8" s="122">
        <f t="shared" si="1"/>
        <v>0</v>
      </c>
      <c r="I8" s="123" t="str">
        <f t="shared" si="2"/>
        <v/>
      </c>
      <c r="J8" s="139"/>
      <c r="K8" s="139"/>
      <c r="L8" s="139"/>
      <c r="M8" s="139"/>
      <c r="N8" s="139"/>
      <c r="O8" s="139"/>
      <c r="P8" s="139"/>
      <c r="Q8" s="139"/>
      <c r="R8" s="139"/>
      <c r="S8" s="139"/>
    </row>
    <row r="9" spans="1:19" ht="40.200000000000003" customHeight="1" x14ac:dyDescent="0.3">
      <c r="A9" s="139"/>
      <c r="B9" s="140"/>
      <c r="C9" s="125" t="str">
        <f t="shared" si="0"/>
        <v>Non concerné</v>
      </c>
      <c r="D9" s="141"/>
      <c r="E9" s="141"/>
      <c r="F9" s="139"/>
      <c r="G9" s="152"/>
      <c r="H9" s="122">
        <f t="shared" si="1"/>
        <v>0</v>
      </c>
      <c r="I9" s="123" t="str">
        <f t="shared" si="2"/>
        <v/>
      </c>
      <c r="J9" s="139"/>
      <c r="K9" s="139"/>
      <c r="L9" s="139"/>
      <c r="M9" s="139"/>
      <c r="N9" s="139"/>
      <c r="O9" s="139"/>
      <c r="P9" s="139"/>
      <c r="Q9" s="139"/>
      <c r="R9" s="139"/>
      <c r="S9" s="139"/>
    </row>
    <row r="10" spans="1:19" ht="40.200000000000003" customHeight="1" x14ac:dyDescent="0.3">
      <c r="A10" s="139"/>
      <c r="B10" s="140"/>
      <c r="C10" s="125" t="str">
        <f t="shared" si="0"/>
        <v>Non concerné</v>
      </c>
      <c r="D10" s="141"/>
      <c r="E10" s="141"/>
      <c r="F10" s="139"/>
      <c r="G10" s="152"/>
      <c r="H10" s="122">
        <f t="shared" si="1"/>
        <v>0</v>
      </c>
      <c r="I10" s="123" t="str">
        <f t="shared" si="2"/>
        <v/>
      </c>
      <c r="J10" s="139"/>
      <c r="K10" s="139"/>
      <c r="L10" s="139"/>
      <c r="M10" s="139"/>
      <c r="N10" s="139"/>
      <c r="O10" s="139"/>
      <c r="P10" s="139"/>
      <c r="Q10" s="139"/>
      <c r="R10" s="139"/>
      <c r="S10" s="139"/>
    </row>
    <row r="11" spans="1:19" ht="40.200000000000003" customHeight="1" x14ac:dyDescent="0.3">
      <c r="A11" s="139"/>
      <c r="B11" s="140"/>
      <c r="C11" s="125" t="str">
        <f t="shared" si="0"/>
        <v>Non concerné</v>
      </c>
      <c r="D11" s="141"/>
      <c r="E11" s="141"/>
      <c r="F11" s="139"/>
      <c r="G11" s="152"/>
      <c r="H11" s="122">
        <f t="shared" si="1"/>
        <v>0</v>
      </c>
      <c r="I11" s="123" t="str">
        <f t="shared" si="2"/>
        <v/>
      </c>
      <c r="J11" s="139"/>
      <c r="K11" s="139"/>
      <c r="L11" s="139"/>
      <c r="M11" s="139"/>
      <c r="N11" s="139"/>
      <c r="O11" s="139"/>
      <c r="P11" s="139"/>
      <c r="Q11" s="139"/>
      <c r="R11" s="139"/>
      <c r="S11" s="139"/>
    </row>
    <row r="12" spans="1:19" ht="40.200000000000003" customHeight="1" x14ac:dyDescent="0.3">
      <c r="A12" s="139"/>
      <c r="B12" s="140"/>
      <c r="C12" s="125" t="str">
        <f t="shared" si="0"/>
        <v>Non concerné</v>
      </c>
      <c r="D12" s="141"/>
      <c r="E12" s="141"/>
      <c r="F12" s="139"/>
      <c r="G12" s="152"/>
      <c r="H12" s="122">
        <f t="shared" si="1"/>
        <v>0</v>
      </c>
      <c r="I12" s="123" t="str">
        <f t="shared" si="2"/>
        <v/>
      </c>
      <c r="J12" s="139"/>
      <c r="K12" s="139"/>
      <c r="L12" s="139"/>
      <c r="M12" s="139"/>
      <c r="N12" s="139"/>
      <c r="O12" s="139"/>
      <c r="P12" s="139"/>
      <c r="Q12" s="139"/>
      <c r="R12" s="139"/>
      <c r="S12" s="139"/>
    </row>
    <row r="13" spans="1:19" ht="40.200000000000003" customHeight="1" x14ac:dyDescent="0.3">
      <c r="A13" s="139"/>
      <c r="B13" s="140"/>
      <c r="C13" s="125" t="str">
        <f t="shared" si="0"/>
        <v>Non concerné</v>
      </c>
      <c r="D13" s="141"/>
      <c r="E13" s="141"/>
      <c r="F13" s="139"/>
      <c r="G13" s="152"/>
      <c r="H13" s="122">
        <f t="shared" si="1"/>
        <v>0</v>
      </c>
      <c r="I13" s="123" t="str">
        <f t="shared" si="2"/>
        <v/>
      </c>
      <c r="J13" s="139"/>
      <c r="K13" s="139"/>
      <c r="L13" s="139"/>
      <c r="M13" s="139"/>
      <c r="N13" s="139"/>
      <c r="O13" s="139"/>
      <c r="P13" s="139"/>
      <c r="Q13" s="139"/>
      <c r="R13" s="139"/>
      <c r="S13" s="139"/>
    </row>
    <row r="14" spans="1:19" ht="18" x14ac:dyDescent="0.3">
      <c r="A14" s="139"/>
      <c r="B14" s="140"/>
      <c r="C14" s="125" t="str">
        <f t="shared" si="0"/>
        <v>Non concerné</v>
      </c>
      <c r="D14" s="141"/>
      <c r="E14" s="141"/>
      <c r="F14" s="139"/>
      <c r="G14" s="152"/>
      <c r="H14" s="122">
        <f t="shared" si="1"/>
        <v>0</v>
      </c>
      <c r="I14" s="123" t="str">
        <f t="shared" si="2"/>
        <v/>
      </c>
      <c r="J14" s="139"/>
      <c r="K14" s="139"/>
      <c r="L14" s="139"/>
      <c r="M14" s="139"/>
      <c r="N14" s="139"/>
      <c r="O14" s="139"/>
      <c r="P14" s="139"/>
      <c r="Q14" s="139"/>
      <c r="R14" s="139"/>
      <c r="S14" s="139"/>
    </row>
    <row r="15" spans="1:19" ht="18" x14ac:dyDescent="0.3">
      <c r="A15" s="139"/>
      <c r="B15" s="140"/>
      <c r="C15" s="125" t="str">
        <f t="shared" si="0"/>
        <v>Non concerné</v>
      </c>
      <c r="D15" s="141"/>
      <c r="E15" s="141"/>
      <c r="F15" s="139" t="s">
        <v>158</v>
      </c>
      <c r="G15" s="152"/>
      <c r="H15" s="122">
        <f t="shared" si="1"/>
        <v>0</v>
      </c>
      <c r="I15" s="123" t="str">
        <f t="shared" si="2"/>
        <v/>
      </c>
      <c r="J15" s="139"/>
      <c r="K15" s="139"/>
      <c r="L15" s="139"/>
      <c r="M15" s="139"/>
      <c r="N15" s="139"/>
      <c r="O15" s="139"/>
      <c r="P15" s="139"/>
      <c r="Q15" s="139"/>
      <c r="R15" s="139"/>
      <c r="S15" s="139"/>
    </row>
  </sheetData>
  <sheetProtection formatCells="0" formatColumns="0" formatRows="0" insertColumns="0" insertRows="0" insertHyperlinks="0" deleteColumns="0" deleteRows="0" sort="0" autoFilter="0" pivotTables="0"/>
  <protectedRanges>
    <protectedRange sqref="K3:S3" name="Plage4_1_1_1"/>
    <protectedRange sqref="J3" name="Plage4_1_2"/>
    <protectedRange sqref="A3:G3" name="Plage2_1_1"/>
  </protectedRanges>
  <mergeCells count="2">
    <mergeCell ref="D1:I2"/>
    <mergeCell ref="J1:S2"/>
  </mergeCells>
  <conditionalFormatting sqref="I4:I15">
    <cfRule type="containsText" dxfId="204" priority="1" operator="containsText" text="3">
      <formula>NOT(ISERROR(SEARCH("3",I4)))</formula>
    </cfRule>
    <cfRule type="containsText" dxfId="203" priority="2" operator="containsText" text="2">
      <formula>NOT(ISERROR(SEARCH("2",I4)))</formula>
    </cfRule>
    <cfRule type="containsText" dxfId="202" priority="3" operator="containsText" text="1">
      <formula>NOT(ISERROR(SEARCH("1",I4)))</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D9474606-37A8-408D-B09E-93DAB8BA5B47}">
          <x14:formula1>
            <xm:f>'annexe 2 ECHELLES DE COTATION'!$A$49:$A$53</xm:f>
          </x14:formula1>
          <xm:sqref>R4:R15</xm:sqref>
        </x14:dataValidation>
        <x14:dataValidation type="list" allowBlank="1" showInputMessage="1" showErrorMessage="1" xr:uid="{A710B09C-A41D-4D1A-A88F-5F51AD3FF7D0}">
          <x14:formula1>
            <xm:f>'annexe 3 MAITRISE DU RISQUE'!$D$17:$D$20</xm:f>
          </x14:formula1>
          <xm:sqref>G4:G15</xm:sqref>
        </x14:dataValidation>
        <x14:dataValidation type="list" allowBlank="1" showInputMessage="1" showErrorMessage="1" xr:uid="{E710DAE6-79D0-4987-B712-8F122341D4AF}">
          <x14:formula1>
            <xm:f>'annexe 2 ECHELLES DE COTATION'!$B$10:$B$13</xm:f>
          </x14:formula1>
          <xm:sqref>E4:E15</xm:sqref>
        </x14:dataValidation>
        <x14:dataValidation type="list" allowBlank="1" showInputMessage="1" showErrorMessage="1" xr:uid="{5F8FCD62-0901-40E5-A1BB-FF7B259F3385}">
          <x14:formula1>
            <xm:f>'annexe 2 ECHELLES DE COTATION'!$B$4:$B$7</xm:f>
          </x14:formula1>
          <xm:sqref>D4:D15</xm:sqref>
        </x14:dataValidation>
        <x14:dataValidation type="list" allowBlank="1" showInputMessage="1" showErrorMessage="1" xr:uid="{E60F5219-92B0-4B6F-A3EF-7BD8FE838410}">
          <x14:formula1>
            <xm:f>'Annexe 1 classe de risque'!$A$2:$A$36</xm:f>
          </x14:formula1>
          <xm:sqref>B4:B15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33FF4-041C-4FCB-BA86-075039F8D69A}">
  <sheetPr>
    <tabColor rgb="FF00B050"/>
  </sheetPr>
  <dimension ref="A1:S15"/>
  <sheetViews>
    <sheetView showZeros="0" workbookViewId="0">
      <selection activeCell="K3" sqref="K3:Q3"/>
    </sheetView>
  </sheetViews>
  <sheetFormatPr baseColWidth="10" defaultColWidth="11.5546875" defaultRowHeight="14.4" x14ac:dyDescent="0.3"/>
  <cols>
    <col min="1" max="1" width="35.88671875" style="127" customWidth="1"/>
    <col min="2" max="2" width="28.88671875" style="127" customWidth="1"/>
    <col min="3" max="3" width="33.6640625" style="127" customWidth="1"/>
    <col min="4" max="4" width="17.33203125" style="127" customWidth="1"/>
    <col min="5" max="5" width="16.6640625" style="127" customWidth="1"/>
    <col min="6" max="6" width="48.33203125" style="127" customWidth="1"/>
    <col min="7" max="7" width="18.6640625" style="127" customWidth="1"/>
    <col min="8" max="8" width="11.5546875" style="127"/>
    <col min="9" max="9" width="30.33203125" style="127" customWidth="1"/>
    <col min="10" max="10" width="34.6640625" style="127" customWidth="1"/>
    <col min="11" max="11" width="32.6640625" style="127" customWidth="1"/>
    <col min="12" max="12" width="27" style="127" customWidth="1"/>
    <col min="13" max="13" width="35.33203125" style="127" customWidth="1"/>
    <col min="14" max="14" width="20.33203125" style="127" customWidth="1"/>
    <col min="15" max="15" width="11.5546875" style="127"/>
    <col min="16" max="16" width="40.44140625" style="127" customWidth="1"/>
    <col min="17" max="17" width="19" style="127" customWidth="1"/>
    <col min="18" max="18" width="27.33203125" style="127" customWidth="1"/>
    <col min="19" max="19" width="20.109375" style="127" customWidth="1"/>
    <col min="20" max="16384" width="11.5546875" style="127"/>
  </cols>
  <sheetData>
    <row r="1" spans="1:19" ht="40.200000000000003" customHeight="1" x14ac:dyDescent="0.3">
      <c r="A1" s="145">
        <f>'UNITES DE TRAVAIL'!G8</f>
        <v>0</v>
      </c>
      <c r="B1" s="155" t="str">
        <f>'UNITES DE TRAVAIL'!E8&amp;" Hommes"</f>
        <v xml:space="preserve"> Hommes</v>
      </c>
      <c r="D1" s="177" t="str">
        <f>IF('UNITES DE TRAVAIL'!C8="","","Unité de travail N°5: "&amp;'UNITES DE TRAVAIL'!C8)</f>
        <v/>
      </c>
      <c r="E1" s="177"/>
      <c r="F1" s="177"/>
      <c r="G1" s="177"/>
      <c r="H1" s="177"/>
      <c r="I1" s="177"/>
      <c r="J1" s="176" t="s">
        <v>53</v>
      </c>
      <c r="K1" s="176"/>
      <c r="L1" s="176"/>
      <c r="M1" s="176"/>
      <c r="N1" s="176"/>
      <c r="O1" s="176"/>
      <c r="P1" s="176"/>
      <c r="Q1" s="176"/>
      <c r="R1" s="176"/>
      <c r="S1" s="176"/>
    </row>
    <row r="2" spans="1:19" ht="45.6" customHeight="1" x14ac:dyDescent="0.3">
      <c r="A2" s="144" t="str">
        <f>IF('UNITES DE TRAVAIL'!D8="","","Nombre de salariés : "&amp;'UNITES DE TRAVAIL'!D8)</f>
        <v/>
      </c>
      <c r="B2" s="155" t="str">
        <f>'UNITES DE TRAVAIL'!F8&amp;" Femmes"</f>
        <v xml:space="preserve"> Femmes</v>
      </c>
      <c r="D2" s="177"/>
      <c r="E2" s="177"/>
      <c r="F2" s="177"/>
      <c r="G2" s="177"/>
      <c r="H2" s="177"/>
      <c r="I2" s="177"/>
      <c r="J2" s="176"/>
      <c r="K2" s="176"/>
      <c r="L2" s="176"/>
      <c r="M2" s="176"/>
      <c r="N2" s="176"/>
      <c r="O2" s="176"/>
      <c r="P2" s="176"/>
      <c r="Q2" s="176"/>
      <c r="R2" s="176"/>
      <c r="S2" s="176"/>
    </row>
    <row r="3" spans="1:19" ht="102.6" customHeight="1" x14ac:dyDescent="0.3">
      <c r="A3" s="128" t="s">
        <v>34</v>
      </c>
      <c r="B3" s="129" t="s">
        <v>35</v>
      </c>
      <c r="C3" s="130" t="s">
        <v>36</v>
      </c>
      <c r="D3" s="131" t="s">
        <v>37</v>
      </c>
      <c r="E3" s="134" t="s">
        <v>38</v>
      </c>
      <c r="F3" s="133" t="s">
        <v>39</v>
      </c>
      <c r="G3" s="134" t="s">
        <v>40</v>
      </c>
      <c r="H3" s="135" t="s">
        <v>41</v>
      </c>
      <c r="I3" s="136" t="s">
        <v>42</v>
      </c>
      <c r="J3" s="133" t="s">
        <v>43</v>
      </c>
      <c r="K3" s="195" t="s">
        <v>44</v>
      </c>
      <c r="L3" s="195" t="s">
        <v>45</v>
      </c>
      <c r="M3" s="195" t="s">
        <v>46</v>
      </c>
      <c r="N3" s="195" t="s">
        <v>47</v>
      </c>
      <c r="O3" s="195" t="s">
        <v>48</v>
      </c>
      <c r="P3" s="195" t="s">
        <v>49</v>
      </c>
      <c r="Q3" s="195" t="s">
        <v>50</v>
      </c>
      <c r="R3" s="137" t="s">
        <v>51</v>
      </c>
      <c r="S3" s="138" t="s">
        <v>52</v>
      </c>
    </row>
    <row r="4" spans="1:19" ht="40.200000000000003" customHeight="1" x14ac:dyDescent="0.3">
      <c r="A4" s="139"/>
      <c r="B4" s="140"/>
      <c r="C4" s="125" t="str">
        <f t="shared" ref="C4:C15" si="0">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f>
        <v>Non concerné</v>
      </c>
      <c r="D4" s="141"/>
      <c r="E4" s="141"/>
      <c r="F4" s="139"/>
      <c r="G4" s="141"/>
      <c r="H4" s="122">
        <f t="shared" ref="H4:H15" si="1">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f>
        <v>0</v>
      </c>
      <c r="I4" s="123" t="str">
        <f t="shared" ref="I4:I15" si="2">IF(OR(D4="",E4=""),"",IF(H4&lt;40,"PRIORITE 3",IF(H4&gt;=90,"PRIORITE 1","PRIORITE 2")))</f>
        <v/>
      </c>
      <c r="J4" s="139"/>
      <c r="K4" s="139"/>
      <c r="L4" s="139"/>
      <c r="M4" s="139"/>
      <c r="N4" s="139"/>
      <c r="O4" s="139"/>
      <c r="P4" s="139"/>
      <c r="Q4" s="139"/>
      <c r="R4" s="139"/>
      <c r="S4" s="139"/>
    </row>
    <row r="5" spans="1:19" ht="40.200000000000003" customHeight="1" x14ac:dyDescent="0.3">
      <c r="A5" s="139"/>
      <c r="B5" s="140"/>
      <c r="C5" s="125" t="str">
        <f t="shared" si="0"/>
        <v>Non concerné</v>
      </c>
      <c r="D5" s="141"/>
      <c r="E5" s="141"/>
      <c r="F5" s="139"/>
      <c r="G5" s="141"/>
      <c r="H5" s="122">
        <f t="shared" si="1"/>
        <v>0</v>
      </c>
      <c r="I5" s="123" t="str">
        <f t="shared" si="2"/>
        <v/>
      </c>
      <c r="J5" s="139"/>
      <c r="K5" s="139"/>
      <c r="L5" s="139"/>
      <c r="M5" s="139"/>
      <c r="N5" s="139"/>
      <c r="O5" s="139"/>
      <c r="P5" s="139"/>
      <c r="Q5" s="139"/>
      <c r="R5" s="139"/>
      <c r="S5" s="139"/>
    </row>
    <row r="6" spans="1:19" ht="40.200000000000003" customHeight="1" x14ac:dyDescent="0.3">
      <c r="A6" s="139"/>
      <c r="B6" s="140"/>
      <c r="C6" s="125" t="str">
        <f t="shared" si="0"/>
        <v>Non concerné</v>
      </c>
      <c r="D6" s="141"/>
      <c r="E6" s="141"/>
      <c r="F6" s="139"/>
      <c r="G6" s="141"/>
      <c r="H6" s="122">
        <f t="shared" si="1"/>
        <v>0</v>
      </c>
      <c r="I6" s="123" t="str">
        <f>IF(OR(D6="",E6=""),"",IF(H6&lt;40,"PRIORITE 3",IF(H6&gt;=90,"PRIORITE 1","PRIORITE 2")))</f>
        <v/>
      </c>
      <c r="J6" s="139"/>
      <c r="K6" s="139"/>
      <c r="L6" s="139"/>
      <c r="M6" s="139"/>
      <c r="N6" s="139"/>
      <c r="O6" s="139"/>
      <c r="P6" s="139"/>
      <c r="Q6" s="139"/>
      <c r="R6" s="139"/>
      <c r="S6" s="139"/>
    </row>
    <row r="7" spans="1:19" ht="40.200000000000003" customHeight="1" x14ac:dyDescent="0.3">
      <c r="A7" s="139"/>
      <c r="B7" s="140"/>
      <c r="C7" s="125" t="str">
        <f t="shared" si="0"/>
        <v>Non concerné</v>
      </c>
      <c r="D7" s="141"/>
      <c r="E7" s="141"/>
      <c r="F7" s="139"/>
      <c r="G7" s="141"/>
      <c r="H7" s="122">
        <f>IF(G7="",(EXACT(D7,"FAIBLE")*10+EXACT(D7,"MOYENNE")*20+EXACT(D7,"IMPORTANTE")*40+EXACT(D7,"TRES IMPORTANTE")*80)*(EXACT(E7,"FAIBLE")*1+EXACT(E7,"MOYENNE")*2+EXACT(E7,"IMPORTANTE")*3+EXACT(E7,"TRES IMPORTANTE")*4),(EXACT(D7,"FAIBLE")*10+EXACT(D7,"MOYENNE")*20+EXACT(D7,"IMPORTANTE")*40+EXACT(D7,"TRES IMPORTANTE")*80)*(EXACT(E7,"FAIBLE")*1+EXACT(E7,"MOYENNE")*2+EXACT(E7,"IMPORTANTE")*3+EXACT(E7,"TRES IMPORTANTE")*4)*(EXACT(G7,"Très efficaces, moyens très reconnus et conseillés")*0.25+EXACT(G7,"Efficaces, moyens suffisamments efficaces par rapport au risque")*0.5+EXACT(G7,"Peu efficaces, moyens devant être amèliorés ou renforcés")*0.75+EXACT(G7,"Inexistants ou quasi-inexsitants")*1))</f>
        <v>0</v>
      </c>
      <c r="I7" s="123" t="str">
        <f>IF(OR(D7="",E7=""),"",IF(H7&lt;40,"PRIORITE 3",IF(H7&gt;=90,"PRIORITE 1","PRIORITE 2")))</f>
        <v/>
      </c>
      <c r="J7" s="139"/>
      <c r="K7" s="139"/>
      <c r="L7" s="139"/>
      <c r="M7" s="139"/>
      <c r="N7" s="139"/>
      <c r="O7" s="139"/>
      <c r="P7" s="139"/>
      <c r="Q7" s="139"/>
      <c r="R7" s="139"/>
      <c r="S7" s="139"/>
    </row>
    <row r="8" spans="1:19" ht="40.200000000000003" customHeight="1" x14ac:dyDescent="0.3">
      <c r="A8" s="139"/>
      <c r="B8" s="140"/>
      <c r="C8" s="125" t="str">
        <f t="shared" si="0"/>
        <v>Non concerné</v>
      </c>
      <c r="D8" s="141"/>
      <c r="E8" s="141"/>
      <c r="F8" s="139"/>
      <c r="G8" s="141"/>
      <c r="H8" s="122">
        <f t="shared" si="1"/>
        <v>0</v>
      </c>
      <c r="I8" s="123" t="str">
        <f t="shared" si="2"/>
        <v/>
      </c>
      <c r="J8" s="139"/>
      <c r="K8" s="139"/>
      <c r="L8" s="139"/>
      <c r="M8" s="139"/>
      <c r="N8" s="139"/>
      <c r="O8" s="139"/>
      <c r="P8" s="139"/>
      <c r="Q8" s="139"/>
      <c r="R8" s="139"/>
      <c r="S8" s="139"/>
    </row>
    <row r="9" spans="1:19" ht="40.200000000000003" customHeight="1" x14ac:dyDescent="0.3">
      <c r="A9" s="139"/>
      <c r="B9" s="140"/>
      <c r="C9" s="125" t="str">
        <f t="shared" si="0"/>
        <v>Non concerné</v>
      </c>
      <c r="D9" s="141"/>
      <c r="E9" s="141"/>
      <c r="F9" s="139"/>
      <c r="G9" s="141"/>
      <c r="H9" s="122">
        <f t="shared" si="1"/>
        <v>0</v>
      </c>
      <c r="I9" s="123" t="str">
        <f t="shared" si="2"/>
        <v/>
      </c>
      <c r="J9" s="139"/>
      <c r="K9" s="139"/>
      <c r="L9" s="139"/>
      <c r="M9" s="139"/>
      <c r="N9" s="139"/>
      <c r="O9" s="139"/>
      <c r="P9" s="139"/>
      <c r="Q9" s="139"/>
      <c r="R9" s="139"/>
      <c r="S9" s="139"/>
    </row>
    <row r="10" spans="1:19" ht="40.200000000000003" customHeight="1" x14ac:dyDescent="0.3">
      <c r="A10" s="139"/>
      <c r="B10" s="140"/>
      <c r="C10" s="125" t="str">
        <f t="shared" si="0"/>
        <v>Non concerné</v>
      </c>
      <c r="D10" s="141"/>
      <c r="E10" s="141"/>
      <c r="F10" s="139"/>
      <c r="G10" s="141"/>
      <c r="H10" s="122">
        <f t="shared" si="1"/>
        <v>0</v>
      </c>
      <c r="I10" s="123" t="str">
        <f t="shared" si="2"/>
        <v/>
      </c>
      <c r="J10" s="139"/>
      <c r="K10" s="139"/>
      <c r="L10" s="139"/>
      <c r="M10" s="139"/>
      <c r="N10" s="139"/>
      <c r="O10" s="139"/>
      <c r="P10" s="139"/>
      <c r="Q10" s="139"/>
      <c r="R10" s="139"/>
      <c r="S10" s="139"/>
    </row>
    <row r="11" spans="1:19" ht="40.200000000000003" customHeight="1" x14ac:dyDescent="0.3">
      <c r="A11" s="139"/>
      <c r="B11" s="140"/>
      <c r="C11" s="125" t="str">
        <f t="shared" si="0"/>
        <v>Non concerné</v>
      </c>
      <c r="D11" s="141"/>
      <c r="E11" s="141"/>
      <c r="F11" s="139"/>
      <c r="G11" s="141"/>
      <c r="H11" s="122">
        <f t="shared" si="1"/>
        <v>0</v>
      </c>
      <c r="I11" s="123" t="str">
        <f t="shared" si="2"/>
        <v/>
      </c>
      <c r="J11" s="139"/>
      <c r="K11" s="139"/>
      <c r="L11" s="139"/>
      <c r="M11" s="139"/>
      <c r="N11" s="139"/>
      <c r="O11" s="139"/>
      <c r="P11" s="139"/>
      <c r="Q11" s="139"/>
      <c r="R11" s="139"/>
      <c r="S11" s="139"/>
    </row>
    <row r="12" spans="1:19" ht="40.200000000000003" customHeight="1" x14ac:dyDescent="0.3">
      <c r="A12" s="139"/>
      <c r="B12" s="140"/>
      <c r="C12" s="125" t="str">
        <f t="shared" si="0"/>
        <v>Non concerné</v>
      </c>
      <c r="D12" s="141"/>
      <c r="E12" s="141"/>
      <c r="F12" s="139"/>
      <c r="G12" s="141"/>
      <c r="H12" s="122">
        <f t="shared" si="1"/>
        <v>0</v>
      </c>
      <c r="I12" s="123" t="str">
        <f t="shared" si="2"/>
        <v/>
      </c>
      <c r="J12" s="139"/>
      <c r="K12" s="139"/>
      <c r="L12" s="139"/>
      <c r="M12" s="139"/>
      <c r="N12" s="139"/>
      <c r="O12" s="139"/>
      <c r="P12" s="139"/>
      <c r="Q12" s="139"/>
      <c r="R12" s="139"/>
      <c r="S12" s="139"/>
    </row>
    <row r="13" spans="1:19" ht="40.200000000000003" customHeight="1" x14ac:dyDescent="0.3">
      <c r="A13" s="139"/>
      <c r="B13" s="140"/>
      <c r="C13" s="125" t="str">
        <f t="shared" si="0"/>
        <v>Non concerné</v>
      </c>
      <c r="D13" s="141"/>
      <c r="E13" s="141"/>
      <c r="F13" s="139"/>
      <c r="G13" s="141"/>
      <c r="H13" s="122">
        <f t="shared" si="1"/>
        <v>0</v>
      </c>
      <c r="I13" s="123" t="str">
        <f t="shared" si="2"/>
        <v/>
      </c>
      <c r="J13" s="139"/>
      <c r="K13" s="139"/>
      <c r="L13" s="139"/>
      <c r="M13" s="139"/>
      <c r="N13" s="139"/>
      <c r="O13" s="139"/>
      <c r="P13" s="139"/>
      <c r="Q13" s="139"/>
      <c r="R13" s="139"/>
      <c r="S13" s="139"/>
    </row>
    <row r="14" spans="1:19" ht="18" x14ac:dyDescent="0.3">
      <c r="A14" s="139"/>
      <c r="B14" s="140"/>
      <c r="C14" s="125" t="str">
        <f t="shared" si="0"/>
        <v>Non concerné</v>
      </c>
      <c r="D14" s="141"/>
      <c r="E14" s="141"/>
      <c r="F14" s="139"/>
      <c r="G14" s="141"/>
      <c r="H14" s="122">
        <f t="shared" si="1"/>
        <v>0</v>
      </c>
      <c r="I14" s="123" t="str">
        <f t="shared" si="2"/>
        <v/>
      </c>
      <c r="J14" s="139"/>
      <c r="K14" s="139"/>
      <c r="L14" s="139"/>
      <c r="M14" s="139"/>
      <c r="N14" s="139"/>
      <c r="O14" s="139"/>
      <c r="P14" s="139"/>
      <c r="Q14" s="139"/>
      <c r="R14" s="139"/>
      <c r="S14" s="139"/>
    </row>
    <row r="15" spans="1:19" ht="18" x14ac:dyDescent="0.3">
      <c r="A15" s="139"/>
      <c r="B15" s="140"/>
      <c r="C15" s="125" t="str">
        <f t="shared" si="0"/>
        <v>Non concerné</v>
      </c>
      <c r="D15" s="141"/>
      <c r="E15" s="141"/>
      <c r="F15" s="139" t="s">
        <v>158</v>
      </c>
      <c r="G15" s="141"/>
      <c r="H15" s="122">
        <f t="shared" si="1"/>
        <v>0</v>
      </c>
      <c r="I15" s="123" t="str">
        <f t="shared" si="2"/>
        <v/>
      </c>
      <c r="J15" s="139"/>
      <c r="K15" s="139"/>
      <c r="L15" s="139"/>
      <c r="M15" s="139"/>
      <c r="N15" s="139"/>
      <c r="O15" s="139"/>
      <c r="P15" s="139"/>
      <c r="Q15" s="139"/>
      <c r="R15" s="139"/>
      <c r="S15" s="139"/>
    </row>
  </sheetData>
  <sheetProtection formatCells="0" formatColumns="0" formatRows="0" insertColumns="0" insertRows="0" insertHyperlinks="0" deleteColumns="0" deleteRows="0" sort="0" autoFilter="0" pivotTables="0"/>
  <protectedRanges>
    <protectedRange sqref="K3:S3" name="Plage4_1_1_1"/>
    <protectedRange sqref="J3" name="Plage4_1_2"/>
    <protectedRange sqref="A3:G3" name="Plage2_1_1"/>
  </protectedRanges>
  <mergeCells count="2">
    <mergeCell ref="D1:I2"/>
    <mergeCell ref="J1:S2"/>
  </mergeCells>
  <conditionalFormatting sqref="I4:I15">
    <cfRule type="containsText" dxfId="178" priority="1" operator="containsText" text="3">
      <formula>NOT(ISERROR(SEARCH("3",I4)))</formula>
    </cfRule>
    <cfRule type="containsText" dxfId="177" priority="2" operator="containsText" text="2">
      <formula>NOT(ISERROR(SEARCH("2",I4)))</formula>
    </cfRule>
    <cfRule type="containsText" dxfId="176" priority="3" operator="containsText" text="1">
      <formula>NOT(ISERROR(SEARCH("1",I4)))</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61C9F6E-49FA-4C14-80C9-9508442FACB6}">
          <x14:formula1>
            <xm:f>'Annexe 1 classe de risque'!$A$2:$A$36</xm:f>
          </x14:formula1>
          <xm:sqref>B4:B15</xm:sqref>
        </x14:dataValidation>
        <x14:dataValidation type="list" allowBlank="1" showInputMessage="1" showErrorMessage="1" xr:uid="{1A8D67D0-657E-4FCF-8EC7-5529928E2F98}">
          <x14:formula1>
            <xm:f>'annexe 2 ECHELLES DE COTATION'!$B$4:$B$7</xm:f>
          </x14:formula1>
          <xm:sqref>D4:D15</xm:sqref>
        </x14:dataValidation>
        <x14:dataValidation type="list" allowBlank="1" showInputMessage="1" showErrorMessage="1" xr:uid="{24788860-17DA-4DAD-84B2-25B2F0785276}">
          <x14:formula1>
            <xm:f>'annexe 2 ECHELLES DE COTATION'!$B$10:$B$13</xm:f>
          </x14:formula1>
          <xm:sqref>E4:E15</xm:sqref>
        </x14:dataValidation>
        <x14:dataValidation type="list" allowBlank="1" showInputMessage="1" showErrorMessage="1" xr:uid="{71896861-149B-414E-A4A4-B9DD9BF99D1A}">
          <x14:formula1>
            <xm:f>'annexe 3 MAITRISE DU RISQUE'!$D$17:$D$20</xm:f>
          </x14:formula1>
          <xm:sqref>G4:G15</xm:sqref>
        </x14:dataValidation>
        <x14:dataValidation type="list" allowBlank="1" showInputMessage="1" showErrorMessage="1" xr:uid="{D9540064-01CA-4BD9-8950-13A24A37D596}">
          <x14:formula1>
            <xm:f>'annexe 2 ECHELLES DE COTATION'!$A$49:$A$53</xm:f>
          </x14:formula1>
          <xm:sqref>R4:R15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F634A-8627-4809-9FA8-AD34D5900034}">
  <sheetPr>
    <tabColor rgb="FF00B050"/>
  </sheetPr>
  <dimension ref="A1:S15"/>
  <sheetViews>
    <sheetView showZeros="0" workbookViewId="0">
      <selection activeCell="C9" sqref="C9"/>
    </sheetView>
  </sheetViews>
  <sheetFormatPr baseColWidth="10" defaultColWidth="11.5546875" defaultRowHeight="14.4" x14ac:dyDescent="0.3"/>
  <cols>
    <col min="1" max="1" width="35.88671875" style="127" customWidth="1"/>
    <col min="2" max="2" width="28.88671875" style="127" customWidth="1"/>
    <col min="3" max="3" width="33.6640625" style="127" customWidth="1"/>
    <col min="4" max="4" width="17.33203125" style="127" customWidth="1"/>
    <col min="5" max="5" width="16.6640625" style="127" customWidth="1"/>
    <col min="6" max="6" width="48.33203125" style="127" customWidth="1"/>
    <col min="7" max="7" width="18.6640625" style="127" customWidth="1"/>
    <col min="8" max="8" width="11.5546875" style="127"/>
    <col min="9" max="9" width="30.33203125" style="127" customWidth="1"/>
    <col min="10" max="10" width="34.6640625" style="127" customWidth="1"/>
    <col min="11" max="11" width="32.6640625" style="127" customWidth="1"/>
    <col min="12" max="12" width="27" style="127" customWidth="1"/>
    <col min="13" max="13" width="35.33203125" style="127" customWidth="1"/>
    <col min="14" max="14" width="20.33203125" style="127" customWidth="1"/>
    <col min="15" max="15" width="11.5546875" style="127"/>
    <col min="16" max="16" width="40.44140625" style="127" customWidth="1"/>
    <col min="17" max="17" width="19" style="127" customWidth="1"/>
    <col min="18" max="18" width="27.33203125" style="127" customWidth="1"/>
    <col min="19" max="19" width="20.109375" style="127" customWidth="1"/>
    <col min="20" max="16384" width="11.5546875" style="127"/>
  </cols>
  <sheetData>
    <row r="1" spans="1:19" ht="40.200000000000003" customHeight="1" x14ac:dyDescent="0.3">
      <c r="A1" s="145">
        <f>'UNITES DE TRAVAIL'!G9</f>
        <v>0</v>
      </c>
      <c r="B1" s="155" t="str">
        <f>'UNITES DE TRAVAIL'!E9&amp;" Hommes"</f>
        <v xml:space="preserve"> Hommes</v>
      </c>
      <c r="D1" s="177" t="str">
        <f>IF('UNITES DE TRAVAIL'!C9="","","Unité de travail N°6: "&amp;'UNITES DE TRAVAIL'!C9)</f>
        <v/>
      </c>
      <c r="E1" s="177"/>
      <c r="F1" s="177"/>
      <c r="G1" s="177"/>
      <c r="H1" s="177"/>
      <c r="I1" s="177"/>
      <c r="J1" s="176" t="s">
        <v>53</v>
      </c>
      <c r="K1" s="176"/>
      <c r="L1" s="176"/>
      <c r="M1" s="176"/>
      <c r="N1" s="176"/>
      <c r="O1" s="176"/>
      <c r="P1" s="176"/>
      <c r="Q1" s="176"/>
      <c r="R1" s="176"/>
      <c r="S1" s="176"/>
    </row>
    <row r="2" spans="1:19" ht="45.6" customHeight="1" x14ac:dyDescent="0.3">
      <c r="A2" s="144" t="str">
        <f>IF('UNITES DE TRAVAIL'!D9="","","Nombre de salariés : "&amp;'UNITES DE TRAVAIL'!D9)</f>
        <v/>
      </c>
      <c r="B2" s="155" t="str">
        <f>'UNITES DE TRAVAIL'!F9&amp;" Femmes"</f>
        <v xml:space="preserve"> Femmes</v>
      </c>
      <c r="D2" s="177"/>
      <c r="E2" s="177"/>
      <c r="F2" s="177"/>
      <c r="G2" s="177"/>
      <c r="H2" s="177"/>
      <c r="I2" s="177"/>
      <c r="J2" s="176"/>
      <c r="K2" s="176"/>
      <c r="L2" s="176"/>
      <c r="M2" s="176"/>
      <c r="N2" s="176"/>
      <c r="O2" s="176"/>
      <c r="P2" s="176"/>
      <c r="Q2" s="176"/>
      <c r="R2" s="176"/>
      <c r="S2" s="176"/>
    </row>
    <row r="3" spans="1:19" ht="102.6" customHeight="1" x14ac:dyDescent="0.3">
      <c r="A3" s="128" t="s">
        <v>34</v>
      </c>
      <c r="B3" s="129" t="s">
        <v>35</v>
      </c>
      <c r="C3" s="130" t="s">
        <v>36</v>
      </c>
      <c r="D3" s="131" t="s">
        <v>37</v>
      </c>
      <c r="E3" s="134" t="s">
        <v>38</v>
      </c>
      <c r="F3" s="133" t="s">
        <v>39</v>
      </c>
      <c r="G3" s="134" t="s">
        <v>40</v>
      </c>
      <c r="H3" s="135" t="s">
        <v>41</v>
      </c>
      <c r="I3" s="136" t="s">
        <v>42</v>
      </c>
      <c r="J3" s="133" t="s">
        <v>43</v>
      </c>
      <c r="K3" s="195" t="s">
        <v>44</v>
      </c>
      <c r="L3" s="195" t="s">
        <v>45</v>
      </c>
      <c r="M3" s="195" t="s">
        <v>46</v>
      </c>
      <c r="N3" s="195" t="s">
        <v>47</v>
      </c>
      <c r="O3" s="195" t="s">
        <v>48</v>
      </c>
      <c r="P3" s="195" t="s">
        <v>49</v>
      </c>
      <c r="Q3" s="195" t="s">
        <v>50</v>
      </c>
      <c r="R3" s="137" t="s">
        <v>51</v>
      </c>
      <c r="S3" s="138" t="s">
        <v>52</v>
      </c>
    </row>
    <row r="4" spans="1:19" ht="40.200000000000003" customHeight="1" x14ac:dyDescent="0.3">
      <c r="A4" s="139"/>
      <c r="B4" s="140"/>
      <c r="C4" s="125" t="str">
        <f t="shared" ref="C4:C15" si="0">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f>
        <v>Non concerné</v>
      </c>
      <c r="D4" s="141"/>
      <c r="E4" s="141"/>
      <c r="F4" s="139"/>
      <c r="G4" s="141"/>
      <c r="H4" s="122">
        <f t="shared" ref="H4:H15" si="1">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f>
        <v>0</v>
      </c>
      <c r="I4" s="123" t="str">
        <f t="shared" ref="I4:I15" si="2">IF(OR(D4="",E4=""),"",IF(H4&lt;40,"PRIORITE 3",IF(H4&gt;=90,"PRIORITE 1","PRIORITE 2")))</f>
        <v/>
      </c>
      <c r="J4" s="139"/>
      <c r="K4" s="139"/>
      <c r="L4" s="139"/>
      <c r="M4" s="139"/>
      <c r="N4" s="139"/>
      <c r="O4" s="139"/>
      <c r="P4" s="139"/>
      <c r="Q4" s="139"/>
      <c r="R4" s="140"/>
      <c r="S4" s="139"/>
    </row>
    <row r="5" spans="1:19" ht="40.200000000000003" customHeight="1" x14ac:dyDescent="0.3">
      <c r="A5" s="139"/>
      <c r="B5" s="140"/>
      <c r="C5" s="125" t="str">
        <f t="shared" si="0"/>
        <v>Non concerné</v>
      </c>
      <c r="D5" s="141"/>
      <c r="E5" s="141"/>
      <c r="F5" s="139"/>
      <c r="G5" s="141"/>
      <c r="H5" s="122">
        <f t="shared" si="1"/>
        <v>0</v>
      </c>
      <c r="I5" s="123" t="str">
        <f t="shared" si="2"/>
        <v/>
      </c>
      <c r="J5" s="139"/>
      <c r="K5" s="139"/>
      <c r="L5" s="139"/>
      <c r="M5" s="139"/>
      <c r="N5" s="139"/>
      <c r="O5" s="139"/>
      <c r="P5" s="139"/>
      <c r="Q5" s="139"/>
      <c r="R5" s="140"/>
      <c r="S5" s="139"/>
    </row>
    <row r="6" spans="1:19" ht="40.200000000000003" customHeight="1" x14ac:dyDescent="0.3">
      <c r="A6" s="139"/>
      <c r="B6" s="140"/>
      <c r="C6" s="125" t="str">
        <f t="shared" si="0"/>
        <v>Non concerné</v>
      </c>
      <c r="D6" s="141"/>
      <c r="E6" s="141"/>
      <c r="F6" s="139"/>
      <c r="G6" s="141"/>
      <c r="H6" s="122">
        <f t="shared" si="1"/>
        <v>0</v>
      </c>
      <c r="I6" s="123" t="str">
        <f>IF(OR(D6="",E6=""),"",IF(H6&lt;40,"PRIORITE 3",IF(H6&gt;=90,"PRIORITE 1","PRIORITE 2")))</f>
        <v/>
      </c>
      <c r="J6" s="139"/>
      <c r="K6" s="139"/>
      <c r="L6" s="139"/>
      <c r="M6" s="139"/>
      <c r="N6" s="139"/>
      <c r="O6" s="139"/>
      <c r="P6" s="139"/>
      <c r="Q6" s="139"/>
      <c r="R6" s="140"/>
      <c r="S6" s="139"/>
    </row>
    <row r="7" spans="1:19" ht="40.200000000000003" customHeight="1" x14ac:dyDescent="0.3">
      <c r="A7" s="139"/>
      <c r="B7" s="140"/>
      <c r="C7" s="125" t="str">
        <f t="shared" si="0"/>
        <v>Non concerné</v>
      </c>
      <c r="D7" s="141"/>
      <c r="E7" s="141"/>
      <c r="F7" s="139"/>
      <c r="G7" s="141"/>
      <c r="H7" s="122">
        <f>IF(G7="",(EXACT(D7,"FAIBLE")*10+EXACT(D7,"MOYENNE")*20+EXACT(D7,"IMPORTANTE")*40+EXACT(D7,"TRES IMPORTANTE")*80)*(EXACT(E7,"FAIBLE")*1+EXACT(E7,"MOYENNE")*2+EXACT(E7,"IMPORTANTE")*3+EXACT(E7,"TRES IMPORTANTE")*4),(EXACT(D7,"FAIBLE")*10+EXACT(D7,"MOYENNE")*20+EXACT(D7,"IMPORTANTE")*40+EXACT(D7,"TRES IMPORTANTE")*80)*(EXACT(E7,"FAIBLE")*1+EXACT(E7,"MOYENNE")*2+EXACT(E7,"IMPORTANTE")*3+EXACT(E7,"TRES IMPORTANTE")*4)*(EXACT(G7,"Très efficaces, moyens très reconnus et conseillés")*0.25+EXACT(G7,"Efficaces, moyens suffisamments efficaces par rapport au risque")*0.5+EXACT(G7,"Peu efficaces, moyens devant être amèliorés ou renforcés")*0.75+EXACT(G7,"Inexistants ou quasi-inexsitants")*1))</f>
        <v>0</v>
      </c>
      <c r="I7" s="123" t="str">
        <f>IF(OR(D7="",E7=""),"",IF(H7&lt;40,"PRIORITE 3",IF(H7&gt;=90,"PRIORITE 1","PRIORITE 2")))</f>
        <v/>
      </c>
      <c r="J7" s="139"/>
      <c r="K7" s="139"/>
      <c r="L7" s="139"/>
      <c r="M7" s="139"/>
      <c r="N7" s="139"/>
      <c r="O7" s="139"/>
      <c r="P7" s="139"/>
      <c r="Q7" s="139"/>
      <c r="R7" s="140"/>
      <c r="S7" s="139"/>
    </row>
    <row r="8" spans="1:19" ht="40.200000000000003" customHeight="1" x14ac:dyDescent="0.3">
      <c r="A8" s="139"/>
      <c r="B8" s="140"/>
      <c r="C8" s="125" t="str">
        <f t="shared" si="0"/>
        <v>Non concerné</v>
      </c>
      <c r="D8" s="141"/>
      <c r="E8" s="141"/>
      <c r="F8" s="139"/>
      <c r="G8" s="141"/>
      <c r="H8" s="122">
        <f t="shared" si="1"/>
        <v>0</v>
      </c>
      <c r="I8" s="123" t="str">
        <f t="shared" si="2"/>
        <v/>
      </c>
      <c r="J8" s="139"/>
      <c r="K8" s="139"/>
      <c r="L8" s="139"/>
      <c r="M8" s="139"/>
      <c r="N8" s="139"/>
      <c r="O8" s="139"/>
      <c r="P8" s="139"/>
      <c r="Q8" s="139"/>
      <c r="R8" s="140"/>
      <c r="S8" s="139"/>
    </row>
    <row r="9" spans="1:19" ht="40.200000000000003" customHeight="1" x14ac:dyDescent="0.3">
      <c r="A9" s="139"/>
      <c r="B9" s="140"/>
      <c r="C9" s="125" t="str">
        <f t="shared" si="0"/>
        <v>Non concerné</v>
      </c>
      <c r="D9" s="141"/>
      <c r="E9" s="141"/>
      <c r="F9" s="139"/>
      <c r="G9" s="141"/>
      <c r="H9" s="122">
        <f t="shared" si="1"/>
        <v>0</v>
      </c>
      <c r="I9" s="123" t="str">
        <f t="shared" si="2"/>
        <v/>
      </c>
      <c r="J9" s="139"/>
      <c r="K9" s="139"/>
      <c r="L9" s="139"/>
      <c r="M9" s="139"/>
      <c r="N9" s="139"/>
      <c r="O9" s="139"/>
      <c r="P9" s="139"/>
      <c r="Q9" s="139"/>
      <c r="R9" s="140"/>
      <c r="S9" s="139"/>
    </row>
    <row r="10" spans="1:19" ht="40.200000000000003" customHeight="1" x14ac:dyDescent="0.3">
      <c r="A10" s="139"/>
      <c r="B10" s="140"/>
      <c r="C10" s="125" t="str">
        <f t="shared" si="0"/>
        <v>Non concerné</v>
      </c>
      <c r="D10" s="141"/>
      <c r="E10" s="141"/>
      <c r="F10" s="139"/>
      <c r="G10" s="141"/>
      <c r="H10" s="122">
        <f t="shared" si="1"/>
        <v>0</v>
      </c>
      <c r="I10" s="123" t="str">
        <f t="shared" si="2"/>
        <v/>
      </c>
      <c r="J10" s="139"/>
      <c r="K10" s="139"/>
      <c r="L10" s="139"/>
      <c r="M10" s="139"/>
      <c r="N10" s="139"/>
      <c r="O10" s="139"/>
      <c r="P10" s="139"/>
      <c r="Q10" s="139"/>
      <c r="R10" s="140"/>
      <c r="S10" s="139"/>
    </row>
    <row r="11" spans="1:19" ht="40.200000000000003" customHeight="1" x14ac:dyDescent="0.3">
      <c r="A11" s="139"/>
      <c r="B11" s="140"/>
      <c r="C11" s="125" t="str">
        <f t="shared" si="0"/>
        <v>Non concerné</v>
      </c>
      <c r="D11" s="141"/>
      <c r="E11" s="141"/>
      <c r="F11" s="139"/>
      <c r="G11" s="141"/>
      <c r="H11" s="122">
        <f t="shared" si="1"/>
        <v>0</v>
      </c>
      <c r="I11" s="123" t="str">
        <f t="shared" si="2"/>
        <v/>
      </c>
      <c r="J11" s="139"/>
      <c r="K11" s="139"/>
      <c r="L11" s="139"/>
      <c r="M11" s="139"/>
      <c r="N11" s="139"/>
      <c r="O11" s="139"/>
      <c r="P11" s="139"/>
      <c r="Q11" s="139"/>
      <c r="R11" s="140"/>
      <c r="S11" s="139"/>
    </row>
    <row r="12" spans="1:19" ht="40.200000000000003" customHeight="1" x14ac:dyDescent="0.3">
      <c r="A12" s="139"/>
      <c r="B12" s="140"/>
      <c r="C12" s="125" t="str">
        <f t="shared" si="0"/>
        <v>Non concerné</v>
      </c>
      <c r="D12" s="141"/>
      <c r="E12" s="141"/>
      <c r="F12" s="139"/>
      <c r="G12" s="141"/>
      <c r="H12" s="122">
        <f t="shared" si="1"/>
        <v>0</v>
      </c>
      <c r="I12" s="123" t="str">
        <f t="shared" si="2"/>
        <v/>
      </c>
      <c r="J12" s="139"/>
      <c r="K12" s="139"/>
      <c r="L12" s="139"/>
      <c r="M12" s="139"/>
      <c r="N12" s="139"/>
      <c r="O12" s="139"/>
      <c r="P12" s="139"/>
      <c r="Q12" s="139"/>
      <c r="R12" s="140"/>
      <c r="S12" s="139"/>
    </row>
    <row r="13" spans="1:19" ht="40.200000000000003" customHeight="1" x14ac:dyDescent="0.3">
      <c r="A13" s="139"/>
      <c r="B13" s="140"/>
      <c r="C13" s="125" t="str">
        <f t="shared" si="0"/>
        <v>Non concerné</v>
      </c>
      <c r="D13" s="141"/>
      <c r="E13" s="141"/>
      <c r="F13" s="139"/>
      <c r="G13" s="141"/>
      <c r="H13" s="122">
        <f t="shared" si="1"/>
        <v>0</v>
      </c>
      <c r="I13" s="123" t="str">
        <f t="shared" si="2"/>
        <v/>
      </c>
      <c r="J13" s="139"/>
      <c r="K13" s="139"/>
      <c r="L13" s="139"/>
      <c r="M13" s="139"/>
      <c r="N13" s="139"/>
      <c r="O13" s="139"/>
      <c r="P13" s="139"/>
      <c r="Q13" s="139"/>
      <c r="R13" s="140"/>
      <c r="S13" s="139"/>
    </row>
    <row r="14" spans="1:19" ht="18" x14ac:dyDescent="0.3">
      <c r="A14" s="139"/>
      <c r="B14" s="140"/>
      <c r="C14" s="125" t="str">
        <f t="shared" si="0"/>
        <v>Non concerné</v>
      </c>
      <c r="D14" s="141"/>
      <c r="E14" s="141"/>
      <c r="F14" s="139"/>
      <c r="G14" s="141"/>
      <c r="H14" s="122">
        <f t="shared" si="1"/>
        <v>0</v>
      </c>
      <c r="I14" s="123" t="str">
        <f t="shared" si="2"/>
        <v/>
      </c>
      <c r="J14" s="139"/>
      <c r="K14" s="139"/>
      <c r="L14" s="139"/>
      <c r="M14" s="139"/>
      <c r="N14" s="139"/>
      <c r="O14" s="139"/>
      <c r="P14" s="139"/>
      <c r="Q14" s="139"/>
      <c r="R14" s="140"/>
      <c r="S14" s="139"/>
    </row>
    <row r="15" spans="1:19" ht="18" x14ac:dyDescent="0.3">
      <c r="A15" s="139"/>
      <c r="B15" s="140"/>
      <c r="C15" s="125" t="str">
        <f t="shared" si="0"/>
        <v>Non concerné</v>
      </c>
      <c r="D15" s="141"/>
      <c r="E15" s="141"/>
      <c r="F15" s="139" t="s">
        <v>158</v>
      </c>
      <c r="G15" s="141"/>
      <c r="H15" s="122">
        <f t="shared" si="1"/>
        <v>0</v>
      </c>
      <c r="I15" s="123" t="str">
        <f t="shared" si="2"/>
        <v/>
      </c>
      <c r="J15" s="139"/>
      <c r="K15" s="139"/>
      <c r="L15" s="139"/>
      <c r="M15" s="139"/>
      <c r="N15" s="139"/>
      <c r="O15" s="139"/>
      <c r="P15" s="139"/>
      <c r="Q15" s="139"/>
      <c r="R15" s="140"/>
      <c r="S15" s="139"/>
    </row>
  </sheetData>
  <sheetProtection formatCells="0" formatColumns="0" formatRows="0" insertColumns="0" insertRows="0" insertHyperlinks="0" deleteColumns="0" deleteRows="0" sort="0" autoFilter="0" pivotTables="0"/>
  <protectedRanges>
    <protectedRange sqref="K3:S3" name="Plage4_1_1_1"/>
    <protectedRange sqref="J3" name="Plage4_1_2"/>
    <protectedRange sqref="A3:G3" name="Plage2_1_1"/>
  </protectedRanges>
  <mergeCells count="2">
    <mergeCell ref="D1:I2"/>
    <mergeCell ref="J1:S2"/>
  </mergeCells>
  <conditionalFormatting sqref="I4:I15">
    <cfRule type="containsText" dxfId="152" priority="1" operator="containsText" text="3">
      <formula>NOT(ISERROR(SEARCH("3",I4)))</formula>
    </cfRule>
    <cfRule type="containsText" dxfId="151" priority="2" operator="containsText" text="2">
      <formula>NOT(ISERROR(SEARCH("2",I4)))</formula>
    </cfRule>
    <cfRule type="containsText" dxfId="150" priority="3" operator="containsText" text="1">
      <formula>NOT(ISERROR(SEARCH("1",I4)))</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BECC719D-4322-466C-AB4C-B0A1449DE920}">
          <x14:formula1>
            <xm:f>'annexe 2 ECHELLES DE COTATION'!$A$49:$A$53</xm:f>
          </x14:formula1>
          <xm:sqref>R4:R15</xm:sqref>
        </x14:dataValidation>
        <x14:dataValidation type="list" allowBlank="1" showInputMessage="1" showErrorMessage="1" xr:uid="{C4470331-9777-4937-A70B-BE88FA6A89AE}">
          <x14:formula1>
            <xm:f>'annexe 3 MAITRISE DU RISQUE'!$D$17:$D$20</xm:f>
          </x14:formula1>
          <xm:sqref>G4:G15</xm:sqref>
        </x14:dataValidation>
        <x14:dataValidation type="list" allowBlank="1" showInputMessage="1" showErrorMessage="1" xr:uid="{00B204A9-661B-460F-A0E6-ACAA2B91FBC3}">
          <x14:formula1>
            <xm:f>'annexe 2 ECHELLES DE COTATION'!$B$10:$B$13</xm:f>
          </x14:formula1>
          <xm:sqref>E4:E15</xm:sqref>
        </x14:dataValidation>
        <x14:dataValidation type="list" allowBlank="1" showInputMessage="1" showErrorMessage="1" xr:uid="{710A5E90-C0BF-4392-8F5E-2605E5BF6F05}">
          <x14:formula1>
            <xm:f>'annexe 2 ECHELLES DE COTATION'!$B$4:$B$7</xm:f>
          </x14:formula1>
          <xm:sqref>D4:D15</xm:sqref>
        </x14:dataValidation>
        <x14:dataValidation type="list" allowBlank="1" showInputMessage="1" showErrorMessage="1" xr:uid="{3C3A5D51-D69E-4491-8C49-E9F1B071F427}">
          <x14:formula1>
            <xm:f>'Annexe 1 classe de risque'!$A$2:$A$36</xm:f>
          </x14:formula1>
          <xm:sqref>B4:B15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EF371-15DE-41C6-8999-596B6D8B691F}">
  <sheetPr>
    <tabColor rgb="FF00B050"/>
  </sheetPr>
  <dimension ref="A1:S15"/>
  <sheetViews>
    <sheetView showZeros="0" workbookViewId="0">
      <selection activeCell="K3" sqref="K3:Q3"/>
    </sheetView>
  </sheetViews>
  <sheetFormatPr baseColWidth="10" defaultColWidth="11.5546875" defaultRowHeight="14.4" x14ac:dyDescent="0.3"/>
  <cols>
    <col min="1" max="1" width="35.88671875" style="127" customWidth="1"/>
    <col min="2" max="2" width="28.88671875" style="127" customWidth="1"/>
    <col min="3" max="3" width="33.6640625" style="127" customWidth="1"/>
    <col min="4" max="4" width="17.33203125" style="127" customWidth="1"/>
    <col min="5" max="5" width="16.6640625" style="127" customWidth="1"/>
    <col min="6" max="6" width="48.33203125" style="127" customWidth="1"/>
    <col min="7" max="7" width="18.6640625" style="127" customWidth="1"/>
    <col min="8" max="8" width="11.5546875" style="127"/>
    <col min="9" max="9" width="30.33203125" style="127" customWidth="1"/>
    <col min="10" max="10" width="34.6640625" style="127" customWidth="1"/>
    <col min="11" max="11" width="32.6640625" style="127" customWidth="1"/>
    <col min="12" max="12" width="27" style="127" customWidth="1"/>
    <col min="13" max="13" width="35.33203125" style="127" customWidth="1"/>
    <col min="14" max="14" width="20.33203125" style="127" customWidth="1"/>
    <col min="15" max="15" width="11.5546875" style="127"/>
    <col min="16" max="16" width="40.44140625" style="127" customWidth="1"/>
    <col min="17" max="17" width="19" style="127" customWidth="1"/>
    <col min="18" max="18" width="27.33203125" style="127" customWidth="1"/>
    <col min="19" max="19" width="20.109375" style="127" customWidth="1"/>
    <col min="20" max="16384" width="11.5546875" style="127"/>
  </cols>
  <sheetData>
    <row r="1" spans="1:19" ht="40.200000000000003" customHeight="1" x14ac:dyDescent="0.3">
      <c r="A1" s="145">
        <f>'UNITES DE TRAVAIL'!G10</f>
        <v>0</v>
      </c>
      <c r="B1" s="155" t="str">
        <f>'UNITES DE TRAVAIL'!E10&amp;" Hommes"</f>
        <v xml:space="preserve"> Hommes</v>
      </c>
      <c r="D1" s="177" t="str">
        <f>IF('UNITES DE TRAVAIL'!C10="","","Unité de travail N°7: "&amp;'UNITES DE TRAVAIL'!C10)</f>
        <v/>
      </c>
      <c r="E1" s="177"/>
      <c r="F1" s="177"/>
      <c r="G1" s="177"/>
      <c r="H1" s="177"/>
      <c r="I1" s="177"/>
      <c r="J1" s="176" t="s">
        <v>53</v>
      </c>
      <c r="K1" s="176"/>
      <c r="L1" s="176"/>
      <c r="M1" s="176"/>
      <c r="N1" s="176"/>
      <c r="O1" s="176"/>
      <c r="P1" s="176"/>
      <c r="Q1" s="176"/>
      <c r="R1" s="176"/>
      <c r="S1" s="176"/>
    </row>
    <row r="2" spans="1:19" ht="45.6" customHeight="1" x14ac:dyDescent="0.3">
      <c r="A2" s="144" t="str">
        <f>IF('UNITES DE TRAVAIL'!D10="","","Nombre de salariés : "&amp;'UNITES DE TRAVAIL'!D10)</f>
        <v/>
      </c>
      <c r="B2" s="155" t="str">
        <f>'UNITES DE TRAVAIL'!F10&amp;" Femmes"</f>
        <v xml:space="preserve"> Femmes</v>
      </c>
      <c r="D2" s="177"/>
      <c r="E2" s="177"/>
      <c r="F2" s="177"/>
      <c r="G2" s="177"/>
      <c r="H2" s="177"/>
      <c r="I2" s="177"/>
      <c r="J2" s="176"/>
      <c r="K2" s="176"/>
      <c r="L2" s="176"/>
      <c r="M2" s="176"/>
      <c r="N2" s="176"/>
      <c r="O2" s="176"/>
      <c r="P2" s="176"/>
      <c r="Q2" s="176"/>
      <c r="R2" s="176"/>
      <c r="S2" s="176"/>
    </row>
    <row r="3" spans="1:19" ht="102.6" customHeight="1" x14ac:dyDescent="0.3">
      <c r="A3" s="128" t="s">
        <v>34</v>
      </c>
      <c r="B3" s="129" t="s">
        <v>35</v>
      </c>
      <c r="C3" s="130" t="s">
        <v>36</v>
      </c>
      <c r="D3" s="131" t="s">
        <v>37</v>
      </c>
      <c r="E3" s="134" t="s">
        <v>38</v>
      </c>
      <c r="F3" s="133" t="s">
        <v>39</v>
      </c>
      <c r="G3" s="134" t="s">
        <v>40</v>
      </c>
      <c r="H3" s="135" t="s">
        <v>41</v>
      </c>
      <c r="I3" s="121" t="s">
        <v>42</v>
      </c>
      <c r="J3" s="133" t="s">
        <v>43</v>
      </c>
      <c r="K3" s="195" t="s">
        <v>44</v>
      </c>
      <c r="L3" s="195" t="s">
        <v>45</v>
      </c>
      <c r="M3" s="195" t="s">
        <v>46</v>
      </c>
      <c r="N3" s="195" t="s">
        <v>47</v>
      </c>
      <c r="O3" s="195" t="s">
        <v>48</v>
      </c>
      <c r="P3" s="195" t="s">
        <v>49</v>
      </c>
      <c r="Q3" s="195" t="s">
        <v>50</v>
      </c>
      <c r="R3" s="137" t="s">
        <v>51</v>
      </c>
      <c r="S3" s="138" t="s">
        <v>52</v>
      </c>
    </row>
    <row r="4" spans="1:19" ht="40.200000000000003" customHeight="1" x14ac:dyDescent="0.3">
      <c r="A4" s="139"/>
      <c r="B4" s="140"/>
      <c r="C4" s="125" t="str">
        <f t="shared" ref="C4:C15" si="0">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f>
        <v>Non concerné</v>
      </c>
      <c r="D4" s="141"/>
      <c r="E4" s="141"/>
      <c r="F4" s="139"/>
      <c r="G4" s="141"/>
      <c r="H4" s="142">
        <f t="shared" ref="H4:H15" si="1">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f>
        <v>0</v>
      </c>
      <c r="I4" s="143" t="str">
        <f t="shared" ref="I4:I15" si="2">IF(OR(D4="",E4=""),"",IF(H4&lt;40,"PRIORITE 3",IF(H4&gt;=90,"PRIORITE 1","PRIORITE 2")))</f>
        <v/>
      </c>
      <c r="J4" s="139"/>
      <c r="K4" s="139"/>
      <c r="L4" s="139"/>
      <c r="M4" s="139"/>
      <c r="N4" s="139"/>
      <c r="O4" s="139"/>
      <c r="P4" s="139"/>
      <c r="Q4" s="139"/>
      <c r="R4" s="140"/>
      <c r="S4" s="139"/>
    </row>
    <row r="5" spans="1:19" ht="40.200000000000003" customHeight="1" x14ac:dyDescent="0.3">
      <c r="A5" s="139"/>
      <c r="B5" s="140"/>
      <c r="C5" s="125" t="str">
        <f t="shared" si="0"/>
        <v>Non concerné</v>
      </c>
      <c r="D5" s="141"/>
      <c r="E5" s="141"/>
      <c r="F5" s="139"/>
      <c r="G5" s="141"/>
      <c r="H5" s="142">
        <f t="shared" si="1"/>
        <v>0</v>
      </c>
      <c r="I5" s="143" t="str">
        <f t="shared" si="2"/>
        <v/>
      </c>
      <c r="J5" s="139"/>
      <c r="K5" s="139"/>
      <c r="L5" s="139"/>
      <c r="M5" s="139"/>
      <c r="N5" s="139"/>
      <c r="O5" s="139"/>
      <c r="P5" s="139"/>
      <c r="Q5" s="139"/>
      <c r="R5" s="140"/>
      <c r="S5" s="139"/>
    </row>
    <row r="6" spans="1:19" ht="40.200000000000003" customHeight="1" x14ac:dyDescent="0.3">
      <c r="A6" s="139"/>
      <c r="B6" s="140"/>
      <c r="C6" s="125" t="str">
        <f t="shared" si="0"/>
        <v>Non concerné</v>
      </c>
      <c r="D6" s="141"/>
      <c r="E6" s="141"/>
      <c r="F6" s="139"/>
      <c r="G6" s="141"/>
      <c r="H6" s="142">
        <f t="shared" si="1"/>
        <v>0</v>
      </c>
      <c r="I6" s="143" t="str">
        <f>IF(OR(D6="",E6=""),"",IF(H6&lt;40,"PRIORITE 3",IF(H6&gt;=90,"PRIORITE 1","PRIORITE 2")))</f>
        <v/>
      </c>
      <c r="J6" s="139"/>
      <c r="K6" s="139"/>
      <c r="L6" s="139"/>
      <c r="M6" s="139"/>
      <c r="N6" s="139"/>
      <c r="O6" s="139"/>
      <c r="P6" s="139"/>
      <c r="Q6" s="139"/>
      <c r="R6" s="140"/>
      <c r="S6" s="139"/>
    </row>
    <row r="7" spans="1:19" ht="40.200000000000003" customHeight="1" x14ac:dyDescent="0.3">
      <c r="A7" s="139"/>
      <c r="B7" s="140"/>
      <c r="C7" s="125" t="str">
        <f t="shared" si="0"/>
        <v>Non concerné</v>
      </c>
      <c r="D7" s="141"/>
      <c r="E7" s="141"/>
      <c r="F7" s="139"/>
      <c r="G7" s="141"/>
      <c r="H7" s="142">
        <f>IF(G7="",(EXACT(D7,"FAIBLE")*10+EXACT(D7,"MOYENNE")*20+EXACT(D7,"IMPORTANTE")*40+EXACT(D7,"TRES IMPORTANTE")*80)*(EXACT(E7,"FAIBLE")*1+EXACT(E7,"MOYENNE")*2+EXACT(E7,"IMPORTANTE")*3+EXACT(E7,"TRES IMPORTANTE")*4),(EXACT(D7,"FAIBLE")*10+EXACT(D7,"MOYENNE")*20+EXACT(D7,"IMPORTANTE")*40+EXACT(D7,"TRES IMPORTANTE")*80)*(EXACT(E7,"FAIBLE")*1+EXACT(E7,"MOYENNE")*2+EXACT(E7,"IMPORTANTE")*3+EXACT(E7,"TRES IMPORTANTE")*4)*(EXACT(G7,"Très efficaces, moyens très reconnus et conseillés")*0.25+EXACT(G7,"Efficaces, moyens suffisamments efficaces par rapport au risque")*0.5+EXACT(G7,"Peu efficaces, moyens devant être amèliorés ou renforcés")*0.75+EXACT(G7,"Inexistants ou quasi-inexsitants")*1))</f>
        <v>0</v>
      </c>
      <c r="I7" s="143" t="str">
        <f>IF(OR(D7="",E7=""),"",IF(H7&lt;40,"PRIORITE 3",IF(H7&gt;=90,"PRIORITE 1","PRIORITE 2")))</f>
        <v/>
      </c>
      <c r="J7" s="139"/>
      <c r="K7" s="139"/>
      <c r="L7" s="139"/>
      <c r="M7" s="139"/>
      <c r="N7" s="139"/>
      <c r="O7" s="139"/>
      <c r="P7" s="139"/>
      <c r="Q7" s="139"/>
      <c r="R7" s="140"/>
      <c r="S7" s="139"/>
    </row>
    <row r="8" spans="1:19" ht="40.200000000000003" customHeight="1" x14ac:dyDescent="0.3">
      <c r="A8" s="139"/>
      <c r="B8" s="140"/>
      <c r="C8" s="125" t="str">
        <f t="shared" si="0"/>
        <v>Non concerné</v>
      </c>
      <c r="D8" s="141"/>
      <c r="E8" s="141"/>
      <c r="F8" s="139"/>
      <c r="G8" s="141"/>
      <c r="H8" s="142">
        <f t="shared" si="1"/>
        <v>0</v>
      </c>
      <c r="I8" s="143" t="str">
        <f t="shared" si="2"/>
        <v/>
      </c>
      <c r="J8" s="139"/>
      <c r="K8" s="139"/>
      <c r="L8" s="139"/>
      <c r="M8" s="139"/>
      <c r="N8" s="139"/>
      <c r="O8" s="139"/>
      <c r="P8" s="139"/>
      <c r="Q8" s="139"/>
      <c r="R8" s="140"/>
      <c r="S8" s="139"/>
    </row>
    <row r="9" spans="1:19" ht="40.200000000000003" customHeight="1" x14ac:dyDescent="0.3">
      <c r="A9" s="139"/>
      <c r="B9" s="140"/>
      <c r="C9" s="125" t="str">
        <f t="shared" si="0"/>
        <v>Non concerné</v>
      </c>
      <c r="D9" s="141"/>
      <c r="E9" s="141"/>
      <c r="F9" s="139"/>
      <c r="G9" s="141"/>
      <c r="H9" s="142">
        <f t="shared" si="1"/>
        <v>0</v>
      </c>
      <c r="I9" s="143" t="str">
        <f t="shared" si="2"/>
        <v/>
      </c>
      <c r="J9" s="139"/>
      <c r="K9" s="139"/>
      <c r="L9" s="139"/>
      <c r="M9" s="139"/>
      <c r="N9" s="139"/>
      <c r="O9" s="139"/>
      <c r="P9" s="139"/>
      <c r="Q9" s="139"/>
      <c r="R9" s="140"/>
      <c r="S9" s="139"/>
    </row>
    <row r="10" spans="1:19" ht="40.200000000000003" customHeight="1" x14ac:dyDescent="0.3">
      <c r="A10" s="139"/>
      <c r="B10" s="140"/>
      <c r="C10" s="125" t="str">
        <f t="shared" si="0"/>
        <v>Non concerné</v>
      </c>
      <c r="D10" s="141"/>
      <c r="E10" s="141"/>
      <c r="F10" s="139"/>
      <c r="G10" s="141"/>
      <c r="H10" s="142">
        <f t="shared" si="1"/>
        <v>0</v>
      </c>
      <c r="I10" s="143" t="str">
        <f t="shared" si="2"/>
        <v/>
      </c>
      <c r="J10" s="139"/>
      <c r="K10" s="139"/>
      <c r="L10" s="139"/>
      <c r="M10" s="139"/>
      <c r="N10" s="139"/>
      <c r="O10" s="139"/>
      <c r="P10" s="139"/>
      <c r="Q10" s="139"/>
      <c r="R10" s="140"/>
      <c r="S10" s="139"/>
    </row>
    <row r="11" spans="1:19" ht="40.200000000000003" customHeight="1" x14ac:dyDescent="0.3">
      <c r="A11" s="139"/>
      <c r="B11" s="140"/>
      <c r="C11" s="125" t="str">
        <f t="shared" si="0"/>
        <v>Non concerné</v>
      </c>
      <c r="D11" s="141"/>
      <c r="E11" s="141"/>
      <c r="F11" s="139"/>
      <c r="G11" s="141"/>
      <c r="H11" s="142">
        <f t="shared" si="1"/>
        <v>0</v>
      </c>
      <c r="I11" s="143" t="str">
        <f t="shared" si="2"/>
        <v/>
      </c>
      <c r="J11" s="139"/>
      <c r="K11" s="139"/>
      <c r="L11" s="139"/>
      <c r="M11" s="139"/>
      <c r="N11" s="139"/>
      <c r="O11" s="139"/>
      <c r="P11" s="139"/>
      <c r="Q11" s="139"/>
      <c r="R11" s="140"/>
      <c r="S11" s="139"/>
    </row>
    <row r="12" spans="1:19" ht="40.200000000000003" customHeight="1" x14ac:dyDescent="0.3">
      <c r="A12" s="139"/>
      <c r="B12" s="140"/>
      <c r="C12" s="125" t="str">
        <f t="shared" si="0"/>
        <v>Non concerné</v>
      </c>
      <c r="D12" s="141"/>
      <c r="E12" s="141"/>
      <c r="F12" s="139"/>
      <c r="G12" s="141"/>
      <c r="H12" s="142">
        <f t="shared" si="1"/>
        <v>0</v>
      </c>
      <c r="I12" s="143" t="str">
        <f t="shared" si="2"/>
        <v/>
      </c>
      <c r="J12" s="139"/>
      <c r="K12" s="139"/>
      <c r="L12" s="139"/>
      <c r="M12" s="139"/>
      <c r="N12" s="139"/>
      <c r="O12" s="139"/>
      <c r="P12" s="139"/>
      <c r="Q12" s="139"/>
      <c r="R12" s="140"/>
      <c r="S12" s="139"/>
    </row>
    <row r="13" spans="1:19" ht="40.200000000000003" customHeight="1" x14ac:dyDescent="0.3">
      <c r="A13" s="139"/>
      <c r="B13" s="140"/>
      <c r="C13" s="125" t="str">
        <f t="shared" si="0"/>
        <v>Non concerné</v>
      </c>
      <c r="D13" s="141"/>
      <c r="E13" s="141"/>
      <c r="F13" s="139"/>
      <c r="G13" s="141"/>
      <c r="H13" s="142">
        <f t="shared" si="1"/>
        <v>0</v>
      </c>
      <c r="I13" s="143" t="str">
        <f t="shared" si="2"/>
        <v/>
      </c>
      <c r="J13" s="139"/>
      <c r="K13" s="139"/>
      <c r="L13" s="139"/>
      <c r="M13" s="139"/>
      <c r="N13" s="139"/>
      <c r="O13" s="139"/>
      <c r="P13" s="139"/>
      <c r="Q13" s="139"/>
      <c r="R13" s="140"/>
      <c r="S13" s="139"/>
    </row>
    <row r="14" spans="1:19" ht="18" x14ac:dyDescent="0.3">
      <c r="A14" s="139"/>
      <c r="B14" s="140"/>
      <c r="C14" s="125" t="str">
        <f t="shared" si="0"/>
        <v>Non concerné</v>
      </c>
      <c r="D14" s="141"/>
      <c r="E14" s="141"/>
      <c r="F14" s="139"/>
      <c r="G14" s="141"/>
      <c r="H14" s="142">
        <f t="shared" si="1"/>
        <v>0</v>
      </c>
      <c r="I14" s="143" t="str">
        <f t="shared" si="2"/>
        <v/>
      </c>
      <c r="J14" s="139"/>
      <c r="K14" s="139"/>
      <c r="L14" s="139"/>
      <c r="M14" s="139"/>
      <c r="N14" s="139"/>
      <c r="O14" s="139"/>
      <c r="P14" s="139"/>
      <c r="Q14" s="139"/>
      <c r="R14" s="140"/>
      <c r="S14" s="139"/>
    </row>
    <row r="15" spans="1:19" ht="18" x14ac:dyDescent="0.3">
      <c r="A15" s="139"/>
      <c r="B15" s="140"/>
      <c r="C15" s="125" t="str">
        <f t="shared" si="0"/>
        <v>Non concerné</v>
      </c>
      <c r="D15" s="141"/>
      <c r="E15" s="141"/>
      <c r="F15" s="139" t="s">
        <v>158</v>
      </c>
      <c r="G15" s="141"/>
      <c r="H15" s="142">
        <f t="shared" si="1"/>
        <v>0</v>
      </c>
      <c r="I15" s="143" t="str">
        <f t="shared" si="2"/>
        <v/>
      </c>
      <c r="J15" s="139"/>
      <c r="K15" s="139"/>
      <c r="L15" s="139"/>
      <c r="M15" s="139"/>
      <c r="N15" s="139"/>
      <c r="O15" s="139"/>
      <c r="P15" s="139"/>
      <c r="Q15" s="139"/>
      <c r="R15" s="140"/>
      <c r="S15" s="139"/>
    </row>
  </sheetData>
  <sheetProtection formatCells="0" formatColumns="0" formatRows="0" insertColumns="0" insertRows="0" insertHyperlinks="0" deleteColumns="0" deleteRows="0" sort="0" autoFilter="0" pivotTables="0"/>
  <protectedRanges>
    <protectedRange sqref="K3:S3" name="Plage4_1_1_1"/>
    <protectedRange sqref="J3" name="Plage4_1_2"/>
    <protectedRange sqref="A3:G3" name="Plage2_1_1"/>
  </protectedRanges>
  <mergeCells count="2">
    <mergeCell ref="D1:I2"/>
    <mergeCell ref="J1:S2"/>
  </mergeCells>
  <conditionalFormatting sqref="I4:I15">
    <cfRule type="containsText" dxfId="126" priority="1" operator="containsText" text="3">
      <formula>NOT(ISERROR(SEARCH("3",I4)))</formula>
    </cfRule>
    <cfRule type="containsText" dxfId="125" priority="2" operator="containsText" text="2">
      <formula>NOT(ISERROR(SEARCH("2",I4)))</formula>
    </cfRule>
    <cfRule type="containsText" dxfId="124" priority="3" operator="containsText" text="1">
      <formula>NOT(ISERROR(SEARCH("1",I4)))</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982EDE3A-8361-4AF8-A6FA-31575389527C}">
          <x14:formula1>
            <xm:f>'Annexe 1 classe de risque'!$A$2:$A$35</xm:f>
          </x14:formula1>
          <xm:sqref>B4:B15</xm:sqref>
        </x14:dataValidation>
        <x14:dataValidation type="list" allowBlank="1" showInputMessage="1" showErrorMessage="1" xr:uid="{114F3C85-EC60-4011-9E1C-9E5ED1E8B509}">
          <x14:formula1>
            <xm:f>'annexe 2 ECHELLES DE COTATION'!$B$4:$B$7</xm:f>
          </x14:formula1>
          <xm:sqref>D4:D15</xm:sqref>
        </x14:dataValidation>
        <x14:dataValidation type="list" allowBlank="1" showInputMessage="1" showErrorMessage="1" xr:uid="{7B47D8A7-12BF-49D5-A271-237BB879C595}">
          <x14:formula1>
            <xm:f>'annexe 2 ECHELLES DE COTATION'!$B$10:$B$13</xm:f>
          </x14:formula1>
          <xm:sqref>E4:E15</xm:sqref>
        </x14:dataValidation>
        <x14:dataValidation type="list" allowBlank="1" showInputMessage="1" showErrorMessage="1" xr:uid="{5FF05CB1-07BE-41F3-AD05-76D810CF968E}">
          <x14:formula1>
            <xm:f>'annexe 3 MAITRISE DU RISQUE'!$D$17:$D$20</xm:f>
          </x14:formula1>
          <xm:sqref>G4:G15</xm:sqref>
        </x14:dataValidation>
        <x14:dataValidation type="list" allowBlank="1" showInputMessage="1" showErrorMessage="1" xr:uid="{7F5F857A-FCE5-4D88-8B6A-B4B6E67BAE6C}">
          <x14:formula1>
            <xm:f>'annexe 2 ECHELLES DE COTATION'!$A$49:$A$53</xm:f>
          </x14:formula1>
          <xm:sqref>R4:R15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9</vt:i4>
      </vt:variant>
    </vt:vector>
  </HeadingPairs>
  <TitlesOfParts>
    <vt:vector size="25" baseType="lpstr">
      <vt:lpstr>INFORMATIONS ENTREPRISE</vt:lpstr>
      <vt:lpstr>UNITES DE TRAVAIL</vt:lpstr>
      <vt:lpstr>UT1</vt:lpstr>
      <vt:lpstr>UT2</vt:lpstr>
      <vt:lpstr>UT3</vt:lpstr>
      <vt:lpstr>UT4</vt:lpstr>
      <vt:lpstr>UT5</vt:lpstr>
      <vt:lpstr>UT6</vt:lpstr>
      <vt:lpstr>UT7</vt:lpstr>
      <vt:lpstr>UT8</vt:lpstr>
      <vt:lpstr>UT9</vt:lpstr>
      <vt:lpstr>UT10</vt:lpstr>
      <vt:lpstr>PAPRIPACT</vt:lpstr>
      <vt:lpstr>Annexe 1 classe de risque</vt:lpstr>
      <vt:lpstr>annexe 2 ECHELLES DE COTATION</vt:lpstr>
      <vt:lpstr>annexe 3 MAITRISE DU RISQUE</vt:lpstr>
      <vt:lpstr>etat_avancement</vt:lpstr>
      <vt:lpstr>FE</vt:lpstr>
      <vt:lpstr>FREQUENCE</vt:lpstr>
      <vt:lpstr>GRAVITE</vt:lpstr>
      <vt:lpstr>gravité</vt:lpstr>
      <vt:lpstr>'annexe 2 ECHELLES DE COTATION'!Impression_des_titres</vt:lpstr>
      <vt:lpstr>maitrise</vt:lpstr>
      <vt:lpstr>'annexe 2 ECHELLES DE COTATION'!Zone_d_impression</vt:lpstr>
      <vt:lpstr>'annexe 3 MAITRISE DU RISQUE'!Zone_d_impression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stpaix</dc:creator>
  <cp:lastModifiedBy>LEMONNIER Elodie</cp:lastModifiedBy>
  <dcterms:created xsi:type="dcterms:W3CDTF">2015-06-05T18:19:34Z</dcterms:created>
  <dcterms:modified xsi:type="dcterms:W3CDTF">2023-02-06T11:06:04Z</dcterms:modified>
</cp:coreProperties>
</file>